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gabriele.moliri\Downloads\"/>
    </mc:Choice>
  </mc:AlternateContent>
  <xr:revisionPtr revIDLastSave="0" documentId="13_ncr:1_{CD31F3B4-BA27-4141-9282-2DF2046AAC62}" xr6:coauthVersionLast="47" xr6:coauthVersionMax="47" xr10:uidLastSave="{00000000-0000-0000-0000-000000000000}"/>
  <bookViews>
    <workbookView xWindow="-110" yWindow="-110" windowWidth="19420" windowHeight="10420" tabRatio="738" xr2:uid="{00000000-000D-0000-FFFF-FFFF00000000}"/>
  </bookViews>
  <sheets>
    <sheet name="Istruzioni compilazione" sheetId="4" r:id="rId1"/>
    <sheet name="Conto Economico_Viaggi" sheetId="23" r:id="rId2"/>
    <sheet name="Conto Economico_Stage linguist" sheetId="25" r:id="rId3"/>
    <sheet name="Dettaglio costi del lavoro" sheetId="20" r:id="rId4"/>
  </sheets>
  <definedNames>
    <definedName name="_xlnm.Print_Area" localSheetId="2">'Conto Economico_Stage linguist'!$A$1:$N$37</definedName>
    <definedName name="_xlnm.Print_Area" localSheetId="1">'Conto Economico_Viaggi'!$A$1:$N$37</definedName>
    <definedName name="_xlnm.Print_Area" localSheetId="3">'Dettaglio costi del lavoro'!$A$1:$N$49</definedName>
    <definedName name="_xlnm.Print_Area" localSheetId="0">'Istruzioni compilazione'!$A$1:$G$17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1" i="25" l="1"/>
  <c r="E65" i="25"/>
  <c r="E49" i="25"/>
  <c r="E33" i="25"/>
  <c r="E29" i="25"/>
  <c r="F28" i="25"/>
  <c r="F27" i="25"/>
  <c r="F26" i="25"/>
  <c r="F25" i="25"/>
  <c r="F24" i="25"/>
  <c r="F23" i="25"/>
  <c r="F22" i="25"/>
  <c r="F21" i="25"/>
  <c r="F20" i="25"/>
  <c r="F19" i="25"/>
  <c r="F18" i="25"/>
  <c r="F17" i="25"/>
  <c r="E10" i="25"/>
  <c r="E73" i="25" s="1"/>
  <c r="M9" i="25"/>
  <c r="E69" i="25" s="1"/>
  <c r="M8" i="25"/>
  <c r="M7" i="25"/>
  <c r="M6" i="25"/>
  <c r="M5" i="25"/>
  <c r="M10" i="25" s="1"/>
  <c r="M4" i="25"/>
  <c r="G4" i="25"/>
  <c r="E82" i="25" l="1"/>
  <c r="E50" i="25"/>
  <c r="E74" i="25"/>
  <c r="F74" i="25" s="1"/>
  <c r="E42" i="25"/>
  <c r="E58" i="25"/>
  <c r="F58" i="25" s="1"/>
  <c r="E34" i="25"/>
  <c r="E66" i="25"/>
  <c r="F66" i="25" s="1"/>
  <c r="N7" i="25"/>
  <c r="E61" i="25"/>
  <c r="N5" i="25"/>
  <c r="E53" i="25"/>
  <c r="E85" i="25"/>
  <c r="E57" i="25"/>
  <c r="E45" i="25"/>
  <c r="E77" i="25"/>
  <c r="E37" i="25"/>
  <c r="E41" i="25"/>
  <c r="E43" i="25" s="1"/>
  <c r="F43" i="25" s="1"/>
  <c r="N8" i="25" l="1"/>
  <c r="F34" i="25"/>
  <c r="N4" i="25"/>
  <c r="E67" i="25"/>
  <c r="F67" i="25" s="1"/>
  <c r="F42" i="25"/>
  <c r="E35" i="25"/>
  <c r="F35" i="25" s="1"/>
  <c r="F50" i="25"/>
  <c r="E51" i="25"/>
  <c r="F51" i="25" s="1"/>
  <c r="F82" i="25"/>
  <c r="E83" i="25"/>
  <c r="F83" i="25" s="1"/>
  <c r="E59" i="25"/>
  <c r="F59" i="25" s="1"/>
  <c r="N6" i="25"/>
  <c r="E75" i="25"/>
  <c r="F75" i="25" s="1"/>
  <c r="F18" i="23" l="1"/>
  <c r="F19" i="23"/>
  <c r="F20" i="23"/>
  <c r="F21" i="23"/>
  <c r="F22" i="23"/>
  <c r="F23" i="23"/>
  <c r="F24" i="23"/>
  <c r="F25" i="23"/>
  <c r="F26" i="23"/>
  <c r="F27" i="23"/>
  <c r="F28" i="23"/>
  <c r="F17" i="23"/>
  <c r="G4" i="23"/>
  <c r="E10" i="23"/>
  <c r="E41" i="23" s="1"/>
  <c r="M8" i="23"/>
  <c r="M5" i="23"/>
  <c r="M6" i="23"/>
  <c r="E29" i="23"/>
  <c r="M7" i="23"/>
  <c r="M4" i="23"/>
  <c r="M10" i="23" l="1"/>
  <c r="M9" i="23"/>
  <c r="E42" i="23"/>
  <c r="F42" i="23" s="1"/>
  <c r="E57" i="23"/>
  <c r="E73" i="23"/>
  <c r="E49" i="23"/>
  <c r="E65" i="23"/>
  <c r="E81" i="23"/>
  <c r="E33" i="23"/>
  <c r="E37" i="23" l="1"/>
  <c r="E85" i="23"/>
  <c r="E45" i="23"/>
  <c r="E61" i="23"/>
  <c r="E77" i="23"/>
  <c r="E53" i="23"/>
  <c r="E69" i="23"/>
  <c r="E34" i="23"/>
  <c r="E66" i="23"/>
  <c r="F66" i="23" s="1"/>
  <c r="E82" i="23"/>
  <c r="F82" i="23" s="1"/>
  <c r="E58" i="23"/>
  <c r="F58" i="23" s="1"/>
  <c r="E50" i="23"/>
  <c r="F50" i="23" s="1"/>
  <c r="E74" i="23"/>
  <c r="F74" i="23" s="1"/>
  <c r="E43" i="23"/>
  <c r="F43" i="23" s="1"/>
  <c r="N4" i="23" l="1"/>
  <c r="E59" i="23"/>
  <c r="F59" i="23" s="1"/>
  <c r="F34" i="23"/>
  <c r="E35" i="23"/>
  <c r="F35" i="23" s="1"/>
  <c r="N8" i="23"/>
  <c r="N7" i="23"/>
  <c r="E75" i="23"/>
  <c r="F75" i="23" s="1"/>
  <c r="E51" i="23"/>
  <c r="F51" i="23" s="1"/>
  <c r="N6" i="23"/>
  <c r="E83" i="23"/>
  <c r="F83" i="23" s="1"/>
  <c r="N5" i="23"/>
  <c r="E67" i="23"/>
  <c r="F67" i="23" s="1"/>
  <c r="D47" i="20"/>
  <c r="E46" i="20"/>
  <c r="E47" i="20" s="1"/>
  <c r="D46" i="20"/>
  <c r="C46" i="20"/>
  <c r="C47" i="20" s="1"/>
  <c r="E32" i="20"/>
  <c r="E33" i="20" s="1"/>
  <c r="D32" i="20"/>
  <c r="D34" i="20" s="1"/>
  <c r="C32" i="20"/>
  <c r="C34" i="20" s="1"/>
  <c r="E30" i="20"/>
  <c r="D30" i="20"/>
  <c r="C30" i="20"/>
  <c r="E24" i="20"/>
  <c r="D24" i="20"/>
  <c r="C24" i="20"/>
  <c r="E20" i="20"/>
  <c r="D20" i="20"/>
  <c r="C20" i="20"/>
  <c r="E12" i="20"/>
  <c r="D12" i="20"/>
  <c r="C12" i="20"/>
  <c r="C33" i="20" l="1"/>
  <c r="E34" i="20"/>
  <c r="D33"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Moliri Gabriele</author>
  </authors>
  <commentList>
    <comment ref="A1" authorId="0" shapeId="0" xr:uid="{146B999A-0049-4B59-93F8-54B275ECEA3B}">
      <text>
        <r>
          <rPr>
            <sz val="9"/>
            <color indexed="81"/>
            <rFont val="Tahoma"/>
            <family val="2"/>
          </rPr>
          <t xml:space="preserve">Ai fini della determinazione di costi di gestione della commessa, il Concorrente dovrà far riferimento alla situazione di possibile aggiudicazione della quota massima dell'Accordo Quadro (ossia il 100% del valore a base d’asta del sub-lotto al quale si sta partecipando). 
Le quantità dei servizi/ore lavorate devono essere stimate ipotizzando il massimo valore aggiudicabile e, dunque, per la gestione di viaggi/stage di importo complessivo pari a quanto rappresentato nel campo “Valore complessivo viaggi/stage gestibile”, tenendo conto delle prescrizioni richieste nel Capitolato Tecnico rispetto all’erogazione dei servizi.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Moliri Gabriele</author>
  </authors>
  <commentList>
    <comment ref="A1" authorId="0" shapeId="0" xr:uid="{F4ABDA53-A18F-4AC8-BFBE-17A2EA1010F2}">
      <text>
        <r>
          <rPr>
            <sz val="9"/>
            <color indexed="81"/>
            <rFont val="Tahoma"/>
            <family val="2"/>
          </rPr>
          <t xml:space="preserve">Ai fini della determinazione di costi di gestione della commessa, il Concorrente dovrà far riferimento alla situazione di possibile aggiudicazione della quota massima dell'Accordo Quadro (ossia il 100% del valore a base d’asta del sub-lotto al quale si sta partecipando). 
Le quantità dei servizi/ore lavorate devono essere stimate ipotizzando il massimo valore aggiudicabile e, dunque, per la gestione di viaggi/stage di importo complessivo pari a quanto rappresentato nel campo “Valore complessivo viaggi/stage gestibile”, tenendo conto delle prescrizioni richieste nel Capitolato Tecnico rispetto all’erogazione dei servizi. 
</t>
        </r>
      </text>
    </comment>
  </commentList>
</comments>
</file>

<file path=xl/sharedStrings.xml><?xml version="1.0" encoding="utf-8"?>
<sst xmlns="http://schemas.openxmlformats.org/spreadsheetml/2006/main" count="226" uniqueCount="111">
  <si>
    <t>Costo totale</t>
  </si>
  <si>
    <t>Livello</t>
  </si>
  <si>
    <t>Figura professionale</t>
  </si>
  <si>
    <t>CCNL applicato</t>
  </si>
  <si>
    <t>Totale</t>
  </si>
  <si>
    <t>Costo totale %</t>
  </si>
  <si>
    <t>Voce di costo</t>
  </si>
  <si>
    <t>Note</t>
  </si>
  <si>
    <t>Ricavo complessivo</t>
  </si>
  <si>
    <t>Costo complessivo</t>
  </si>
  <si>
    <t>Utile complessivo</t>
  </si>
  <si>
    <t>Celle da compilare</t>
  </si>
  <si>
    <t>Valori calcolati attraverso formule</t>
  </si>
  <si>
    <t>Intestazioni tabelle</t>
  </si>
  <si>
    <t>A-Elementi retributivi annui</t>
  </si>
  <si>
    <t>B-Oneri aggiuntivi</t>
  </si>
  <si>
    <t>C-Oneri previd. e assist.</t>
  </si>
  <si>
    <t>D-Altri Oneri</t>
  </si>
  <si>
    <t>Totale "A"</t>
  </si>
  <si>
    <t>Trattamento fine rapporto</t>
  </si>
  <si>
    <t>Totale "B"</t>
  </si>
  <si>
    <t>Totale "C"</t>
  </si>
  <si>
    <t>Totale "D"</t>
  </si>
  <si>
    <t>Totale ore non lavorate</t>
  </si>
  <si>
    <t>Ore annue mediamente lavorate</t>
  </si>
  <si>
    <t>ORE ANNUE LAVORATE</t>
  </si>
  <si>
    <t>DETTAGLIO COSTI PER FIGURA PROFESSIONALE</t>
  </si>
  <si>
    <t>CCNL applicato (o altra forma contrattuale)</t>
  </si>
  <si>
    <t>Totale costo Manodopera</t>
  </si>
  <si>
    <t>COSTI ULTERIORI GESTIONE COMMESSA</t>
  </si>
  <si>
    <t>Costo manodopera</t>
  </si>
  <si>
    <t>Valori preimpostati da Consip (da non modificare) o celle da lasciare vuote</t>
  </si>
  <si>
    <t>Subtotali ricavi</t>
  </si>
  <si>
    <t>Subtotali costi</t>
  </si>
  <si>
    <t>Subtotali costi manodopera</t>
  </si>
  <si>
    <t>Totale costo annuo (A+B+C+D)</t>
  </si>
  <si>
    <t>Ulteriori indicazioni</t>
  </si>
  <si>
    <t>Legenda colori adottati nei fogli di calcolo</t>
  </si>
  <si>
    <t>Fare riferimento alle indicazioni fornite nell'Allegato Giustificativi, Parte A</t>
  </si>
  <si>
    <t>È possibile modificare le righe/colonne del foglio di calcolo in base alle esigenze e alla struttura produttiva del concorrente ma si suggerisce di mantenere, per quanto possibile, la struttura del modello di calcolo proposto</t>
  </si>
  <si>
    <r>
      <t xml:space="preserve">Per il calcolo del costo medio orario delle figure professionali impiegate, ove possibile, si suggerisce di utilizzare il foglio </t>
    </r>
    <r>
      <rPr>
        <b/>
        <sz val="11"/>
        <color theme="1"/>
        <rFont val="Calibri"/>
        <family val="2"/>
        <scheme val="minor"/>
      </rPr>
      <t>Dettaglio costi del lavoro</t>
    </r>
  </si>
  <si>
    <t>Tredicesima mensilità</t>
  </si>
  <si>
    <t>Ore annue mediamente non lavorate:</t>
  </si>
  <si>
    <t>assemblee, permessi sindacali, diritto allo studio</t>
  </si>
  <si>
    <t>malattia, infort., maternità</t>
  </si>
  <si>
    <t>…</t>
  </si>
  <si>
    <t>Si suggerisce di utilizzare la colonna Note (o la Dichiarazione di cui all'Allegato Giustificativi Parte B) per illustrare metodolgie di calcolo o elementi rilevanti relativi alla riga corrispondente, se necessario a spiegare/motivare i dati riportati nel foglio di calcolo</t>
  </si>
  <si>
    <t>Premi assicurativi</t>
  </si>
  <si>
    <t>Fideiussioni</t>
  </si>
  <si>
    <t>COSTI E RICAVI SERVIZI</t>
  </si>
  <si>
    <r>
      <t>1) Aggiungere colonne alla tabella per ulteriori figure professionali, se necessario.
2) I valori calcolati nelle celle arancione devono essere utilizzati come costi orari medi  delle relative figure professionali nel foglio Conto Economico.
3) Le righe della tabella e il numero di ore preimpostato sono basate sulla Tabella Ministeriale del "</t>
    </r>
    <r>
      <rPr>
        <sz val="11"/>
        <rFont val="Calibri"/>
        <family val="2"/>
        <scheme val="minor"/>
      </rPr>
      <t xml:space="preserve">COSTO MEDIO ORARIO PER IL PERSONALE DIPENDENTE DEI SERVIZI DELLA CULTURA, DEL TURISMO, DELLO SPORT E DEL TEMPO LIBERO", riportato puramente a titolo di esempio e da modificare </t>
    </r>
    <r>
      <rPr>
        <i/>
        <sz val="11"/>
        <color theme="1"/>
        <rFont val="Calibri"/>
        <family val="2"/>
        <scheme val="minor"/>
      </rPr>
      <t>in ragione del CCNL applicato dall'impresa.</t>
    </r>
  </si>
  <si>
    <t>Retribuzione Base</t>
  </si>
  <si>
    <t>Indennità di funzione</t>
  </si>
  <si>
    <t>EGR</t>
  </si>
  <si>
    <t>EAR</t>
  </si>
  <si>
    <t>Festività cadenti la domenica (gg 2)</t>
  </si>
  <si>
    <t>Festività retribuite (gg 2)</t>
  </si>
  <si>
    <t>Domeniche retribuite (gg 4)</t>
  </si>
  <si>
    <t>Tredicesima</t>
  </si>
  <si>
    <t>Quattordicesima</t>
  </si>
  <si>
    <t>Inps (23,81%)</t>
  </si>
  <si>
    <t>Inail *</t>
  </si>
  <si>
    <t>Dispositivi di protezione individuale</t>
  </si>
  <si>
    <t>Assistenza Sanitaria Integrativa</t>
  </si>
  <si>
    <t>Previdenza Complementare</t>
  </si>
  <si>
    <t>Costo medio orario</t>
  </si>
  <si>
    <t>Costo medio orario (orario distribuito su 6 gg/sett)</t>
  </si>
  <si>
    <t>Ore annue teoriche (37 ore x 52,2 settimane)</t>
  </si>
  <si>
    <t>ferie (25 giorni)</t>
  </si>
  <si>
    <t>festività soppresse (4 giorni)</t>
  </si>
  <si>
    <t>festivita' (8 giorni)</t>
  </si>
  <si>
    <t>Formazione, permessi D.L.vo 81/2008 e succ. mod. (1 gg)</t>
  </si>
  <si>
    <t>Formazione ex art. 32 CCNL</t>
  </si>
  <si>
    <t>Ore annue mediamente lavorate (orario distribuito su 6 gg/sett)</t>
  </si>
  <si>
    <t>* = Class. 0432 Terziario 3,4683% (I Fascia); 0,4040% (II Fascia, III Fascia)</t>
  </si>
  <si>
    <t>% Manodopera</t>
  </si>
  <si>
    <t>RICAVI</t>
  </si>
  <si>
    <t>COSTI</t>
  </si>
  <si>
    <t>N. risorse impiegate</t>
  </si>
  <si>
    <t>Costo totale del personale impiegato</t>
  </si>
  <si>
    <t>Costi generali di struttura</t>
  </si>
  <si>
    <t>Spese di trasferta</t>
  </si>
  <si>
    <t>Buoni pasto</t>
  </si>
  <si>
    <t>Costi per dotazioni informatiche/tecniche</t>
  </si>
  <si>
    <t>Costi relativi alla formazione</t>
  </si>
  <si>
    <t>Altri costi per servizi e forniture</t>
  </si>
  <si>
    <t>Contributo ANAC</t>
  </si>
  <si>
    <t>Prenotazione titoli di viaggio</t>
  </si>
  <si>
    <t>Gestione pratiche</t>
  </si>
  <si>
    <t>Data entry</t>
  </si>
  <si>
    <t>Mark up offerto</t>
  </si>
  <si>
    <t>Compilare solamente i fogli di interesse (viaggi di istruzione e/o stage linguistici) in base ai sub-lotti a cui si partecipa</t>
  </si>
  <si>
    <t xml:space="preserve">Livello inquadramento
</t>
  </si>
  <si>
    <t>Costo  medio orario</t>
  </si>
  <si>
    <t>Servizi oggetto di gara
(Servizi di gestione Viaggi d'istruzione)</t>
  </si>
  <si>
    <t>Manodopera?</t>
  </si>
  <si>
    <t>Importo BdA 
sub-lotto</t>
  </si>
  <si>
    <t>Valore complessivo Viaggi gestibile</t>
  </si>
  <si>
    <t>TOTALE DI COMMESSA
caso aggiudicazione quota del 100%</t>
  </si>
  <si>
    <t>TOTALE DI COMMESSA
caso aggiudicazione quota del 60%</t>
  </si>
  <si>
    <t>TOTALE DI COMMESSA
caso aggiudicazione quota del 50%</t>
  </si>
  <si>
    <t>TOTALE DI COMMESSA
caso aggiudicazione quota del 40%</t>
  </si>
  <si>
    <t>TOTALE DI COMMESSA
caso aggiudicazione quota del 30%</t>
  </si>
  <si>
    <t>TOTALE DI COMMESSA
caso aggiudicazione quota del 20%</t>
  </si>
  <si>
    <t>TOTALE DI COMMESSA
caso aggiudicazione quota del 10%</t>
  </si>
  <si>
    <t>N. Ore</t>
  </si>
  <si>
    <t>Valore complessivo Stage gestibile</t>
  </si>
  <si>
    <r>
      <t xml:space="preserve">* per Costo Medio deve intendersi unicamente il costo del personale che si prevede di impiegare per il servizio, mentre, gli ulteriori costi vanno imputati nella tabella successiva "COSTI ULTERIORI GESTIONE COMMESSA"
</t>
    </r>
    <r>
      <rPr>
        <b/>
        <i/>
        <sz val="9"/>
        <color rgb="FFFF0000"/>
        <rFont val="Calibri"/>
        <family val="2"/>
        <scheme val="minor"/>
      </rPr>
      <t>NB: i valori pre-inseriti nel presente file sono a puro titolo esemplificativo e non esaustivo. E' possibile inserire o eliminare righe, secondo necessità.</t>
    </r>
  </si>
  <si>
    <t>Totale Manodopera</t>
  </si>
  <si>
    <t>Servizi oggetto di gara
(Servizi di gestione Stage Linguistici)</t>
  </si>
  <si>
    <t>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</si>
</sst>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_-;\-* #,##0.00_-;_-* &quot;-&quot;??_-;_-@_-"/>
    <numFmt numFmtId="164" formatCode="_-* #,##0\ &quot;€&quot;_-;\-* #,##0\ &quot;€&quot;_-;_-* &quot;-&quot;??\ &quot;€&quot;_-;_-@_-"/>
    <numFmt numFmtId="165" formatCode="0.0%"/>
    <numFmt numFmtId="166" formatCode="_-* #,##0.00\ [$€-410]_-;\-* #,##0.00\ [$€-410]_-;_-* &quot;-&quot;??\ [$€-410]_-;_-@_-"/>
    <numFmt numFmtId="167" formatCode="0.0000%"/>
    <numFmt numFmtId="168" formatCode="_-* #,##0_-;\-* #,##0_-;_-* &quot;-&quot;??_-;_-@_-"/>
    <numFmt numFmtId="169" formatCode="_-* #,##0.0000\ &quot;€&quot;_-;\-* #,##0.0000\ &quot;€&quot;_-;_-* &quot;-&quot;????\ &quot;€&quot;_-;_-@_-"/>
  </numFmts>
  <fonts count="19" x14ac:knownFonts="1">
    <font>
      <sz val="11"/>
      <color theme="1"/>
      <name val="Calibri"/>
      <family val="2"/>
      <scheme val="minor"/>
    </font>
    <font>
      <sz val="11"/>
      <color theme="1"/>
      <name val="Calibri"/>
      <family val="2"/>
      <scheme val="minor"/>
    </font>
    <font>
      <sz val="11"/>
      <color rgb="FFFF0000"/>
      <name val="Calibri"/>
      <family val="2"/>
      <scheme val="minor"/>
    </font>
    <font>
      <sz val="10"/>
      <color theme="1"/>
      <name val="Calibri"/>
      <family val="2"/>
      <scheme val="minor"/>
    </font>
    <font>
      <b/>
      <sz val="10"/>
      <color theme="1"/>
      <name val="Calibri"/>
      <family val="2"/>
      <scheme val="minor"/>
    </font>
    <font>
      <sz val="9"/>
      <color theme="1"/>
      <name val="Calibri"/>
      <family val="2"/>
      <scheme val="minor"/>
    </font>
    <font>
      <i/>
      <sz val="9"/>
      <color theme="1"/>
      <name val="Calibri"/>
      <family val="2"/>
      <scheme val="minor"/>
    </font>
    <font>
      <b/>
      <sz val="10"/>
      <color theme="0"/>
      <name val="Calibri"/>
      <family val="2"/>
      <scheme val="minor"/>
    </font>
    <font>
      <i/>
      <sz val="11"/>
      <color theme="1"/>
      <name val="Calibri"/>
      <family val="2"/>
      <scheme val="minor"/>
    </font>
    <font>
      <b/>
      <sz val="10"/>
      <name val="Calibri"/>
      <family val="2"/>
      <scheme val="minor"/>
    </font>
    <font>
      <b/>
      <sz val="11"/>
      <color theme="0"/>
      <name val="Calibri"/>
      <family val="2"/>
      <scheme val="minor"/>
    </font>
    <font>
      <b/>
      <sz val="11"/>
      <color theme="1"/>
      <name val="Calibri"/>
      <family val="2"/>
      <scheme val="minor"/>
    </font>
    <font>
      <b/>
      <sz val="10"/>
      <color rgb="FFFF0000"/>
      <name val="Calibri"/>
      <family val="2"/>
      <scheme val="minor"/>
    </font>
    <font>
      <i/>
      <sz val="10"/>
      <name val="Calibri"/>
      <family val="2"/>
      <scheme val="minor"/>
    </font>
    <font>
      <b/>
      <i/>
      <sz val="9"/>
      <color theme="1"/>
      <name val="Calibri"/>
      <family val="2"/>
      <scheme val="minor"/>
    </font>
    <font>
      <b/>
      <i/>
      <sz val="9"/>
      <color rgb="FFFF0000"/>
      <name val="Calibri"/>
      <family val="2"/>
      <scheme val="minor"/>
    </font>
    <font>
      <sz val="11"/>
      <name val="Calibri"/>
      <family val="2"/>
      <scheme val="minor"/>
    </font>
    <font>
      <b/>
      <sz val="11"/>
      <color rgb="FFFF0000"/>
      <name val="Calibri"/>
      <family val="2"/>
      <scheme val="minor"/>
    </font>
    <font>
      <sz val="9"/>
      <color indexed="81"/>
      <name val="Tahoma"/>
      <family val="2"/>
    </font>
  </fonts>
  <fills count="20">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4" tint="-0.499984740745262"/>
        <bgColor indexed="64"/>
      </patternFill>
    </fill>
    <fill>
      <patternFill patternType="solid">
        <fgColor theme="9"/>
        <bgColor indexed="64"/>
      </patternFill>
    </fill>
    <fill>
      <patternFill patternType="solid">
        <fgColor theme="4" tint="0.59999389629810485"/>
        <bgColor indexed="64"/>
      </patternFill>
    </fill>
    <fill>
      <patternFill patternType="solid">
        <fgColor theme="7"/>
        <bgColor indexed="64"/>
      </patternFill>
    </fill>
    <fill>
      <patternFill patternType="solid">
        <fgColor theme="5" tint="0.79998168889431442"/>
        <bgColor indexed="64"/>
      </patternFill>
    </fill>
    <fill>
      <patternFill patternType="solid">
        <fgColor indexed="65"/>
        <bgColor indexed="64"/>
      </patternFill>
    </fill>
    <fill>
      <patternFill patternType="solid">
        <fgColor theme="7" tint="0.39997558519241921"/>
        <bgColor indexed="64"/>
      </patternFill>
    </fill>
    <fill>
      <patternFill patternType="mediumGray"/>
    </fill>
    <fill>
      <patternFill patternType="solid">
        <fgColor theme="5"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117">
    <xf numFmtId="0" fontId="0" fillId="0" borderId="0" xfId="0"/>
    <xf numFmtId="0" fontId="5" fillId="0" borderId="0" xfId="0" applyFont="1" applyAlignment="1">
      <alignment vertical="center" wrapText="1"/>
    </xf>
    <xf numFmtId="0" fontId="0" fillId="11" borderId="1" xfId="0" applyFill="1" applyBorder="1"/>
    <xf numFmtId="0" fontId="0" fillId="4" borderId="1" xfId="0" applyFill="1" applyBorder="1"/>
    <xf numFmtId="0" fontId="0" fillId="3" borderId="1" xfId="0" applyFill="1" applyBorder="1"/>
    <xf numFmtId="0" fontId="0" fillId="2" borderId="1" xfId="0" applyFill="1" applyBorder="1"/>
    <xf numFmtId="0" fontId="8" fillId="0" borderId="1" xfId="0" applyFont="1" applyBorder="1"/>
    <xf numFmtId="0" fontId="4" fillId="3" borderId="1" xfId="0" applyFont="1" applyFill="1" applyBorder="1" applyAlignment="1">
      <alignment horizontal="left" vertical="center" wrapText="1"/>
    </xf>
    <xf numFmtId="0" fontId="4" fillId="10" borderId="1" xfId="0" applyFont="1" applyFill="1" applyBorder="1" applyAlignment="1">
      <alignment horizontal="left" vertical="center" wrapText="1"/>
    </xf>
    <xf numFmtId="0" fontId="3" fillId="10" borderId="1" xfId="0" applyFont="1" applyFill="1" applyBorder="1"/>
    <xf numFmtId="0" fontId="3" fillId="2" borderId="1" xfId="0" applyFont="1" applyFill="1" applyBorder="1" applyAlignment="1">
      <alignment horizontal="left" vertical="center" wrapText="1"/>
    </xf>
    <xf numFmtId="0" fontId="4" fillId="9"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3" fillId="5" borderId="1" xfId="0" applyFont="1" applyFill="1" applyBorder="1"/>
    <xf numFmtId="0" fontId="4" fillId="2" borderId="1" xfId="0" applyFont="1" applyFill="1" applyBorder="1" applyAlignment="1">
      <alignment horizontal="center" vertical="center" wrapText="1"/>
    </xf>
    <xf numFmtId="164" fontId="7" fillId="12" borderId="1" xfId="1" applyNumberFormat="1" applyFont="1" applyFill="1" applyBorder="1" applyAlignment="1">
      <alignment vertical="center" wrapText="1"/>
    </xf>
    <xf numFmtId="44" fontId="3" fillId="5" borderId="1" xfId="0" applyNumberFormat="1" applyFont="1" applyFill="1" applyBorder="1" applyAlignment="1">
      <alignment horizontal="center" vertical="center" wrapText="1"/>
    </xf>
    <xf numFmtId="165" fontId="3" fillId="5" borderId="1" xfId="2" applyNumberFormat="1" applyFont="1" applyFill="1" applyBorder="1" applyAlignment="1">
      <alignment horizontal="center" vertical="center" wrapText="1"/>
    </xf>
    <xf numFmtId="165" fontId="4" fillId="9" borderId="1" xfId="2" applyNumberFormat="1" applyFont="1" applyFill="1" applyBorder="1" applyAlignment="1">
      <alignment horizontal="center" vertical="center" wrapText="1"/>
    </xf>
    <xf numFmtId="0" fontId="11" fillId="2" borderId="1" xfId="0" applyFont="1" applyFill="1" applyBorder="1" applyAlignment="1">
      <alignment vertical="center" wrapText="1"/>
    </xf>
    <xf numFmtId="0" fontId="0" fillId="0" borderId="0" xfId="0" applyAlignment="1">
      <alignment vertical="center" wrapText="1"/>
    </xf>
    <xf numFmtId="0" fontId="12" fillId="7" borderId="1" xfId="0" applyFont="1" applyFill="1" applyBorder="1" applyAlignment="1">
      <alignment horizontal="center" vertical="center" wrapText="1"/>
    </xf>
    <xf numFmtId="0" fontId="11" fillId="8" borderId="1" xfId="0" applyFont="1" applyFill="1" applyBorder="1" applyAlignment="1">
      <alignment vertical="center" wrapText="1"/>
    </xf>
    <xf numFmtId="0" fontId="11" fillId="14" borderId="1" xfId="0" applyFont="1" applyFill="1" applyBorder="1" applyAlignment="1">
      <alignment vertical="center" wrapText="1"/>
    </xf>
    <xf numFmtId="0" fontId="11" fillId="12" borderId="1" xfId="0" applyFont="1" applyFill="1" applyBorder="1" applyAlignment="1">
      <alignment vertical="center" wrapText="1"/>
    </xf>
    <xf numFmtId="44" fontId="3" fillId="5" borderId="1" xfId="1" applyFont="1" applyFill="1" applyBorder="1"/>
    <xf numFmtId="0" fontId="4" fillId="13" borderId="1" xfId="0" applyFont="1" applyFill="1" applyBorder="1" applyAlignment="1">
      <alignment horizontal="left" vertical="center" wrapText="1"/>
    </xf>
    <xf numFmtId="44" fontId="4" fillId="14" borderId="1" xfId="1" applyFont="1" applyFill="1" applyBorder="1"/>
    <xf numFmtId="0" fontId="3" fillId="15" borderId="1" xfId="0" applyFont="1" applyFill="1" applyBorder="1" applyAlignment="1">
      <alignment horizontal="left" vertical="center" wrapText="1"/>
    </xf>
    <xf numFmtId="0" fontId="3" fillId="2" borderId="1" xfId="0" applyFont="1" applyFill="1" applyBorder="1" applyAlignment="1">
      <alignment horizontal="left" vertical="center" wrapText="1" indent="2"/>
    </xf>
    <xf numFmtId="44" fontId="3" fillId="0" borderId="1" xfId="0" applyNumberFormat="1" applyFont="1" applyBorder="1" applyAlignment="1">
      <alignment horizontal="center" vertical="center" wrapText="1"/>
    </xf>
    <xf numFmtId="0" fontId="4" fillId="2" borderId="4" xfId="0" applyFont="1" applyFill="1" applyBorder="1" applyAlignment="1">
      <alignment horizontal="center" vertical="center" wrapText="1"/>
    </xf>
    <xf numFmtId="0" fontId="15" fillId="0" borderId="0" xfId="0" applyFont="1" applyAlignment="1">
      <alignment horizontal="center" vertical="center" wrapText="1"/>
    </xf>
    <xf numFmtId="0" fontId="8" fillId="7" borderId="0" xfId="0" applyFont="1" applyFill="1" applyAlignment="1">
      <alignment horizontal="left" vertical="center" wrapText="1"/>
    </xf>
    <xf numFmtId="0" fontId="4" fillId="3" borderId="1" xfId="0" applyFont="1" applyFill="1" applyBorder="1" applyAlignment="1">
      <alignment horizontal="center" vertical="center" wrapText="1"/>
    </xf>
    <xf numFmtId="0" fontId="0" fillId="16" borderId="0" xfId="0" applyFill="1"/>
    <xf numFmtId="0" fontId="3" fillId="16" borderId="0" xfId="0" applyFont="1" applyFill="1"/>
    <xf numFmtId="0" fontId="4" fillId="16" borderId="1" xfId="0" applyFont="1" applyFill="1" applyBorder="1" applyAlignment="1">
      <alignment horizontal="center"/>
    </xf>
    <xf numFmtId="0" fontId="3" fillId="16" borderId="1" xfId="0" applyFont="1" applyFill="1" applyBorder="1" applyAlignment="1">
      <alignment horizontal="center"/>
    </xf>
    <xf numFmtId="0" fontId="2" fillId="16" borderId="0" xfId="0" applyFont="1" applyFill="1" applyAlignment="1">
      <alignment wrapText="1"/>
    </xf>
    <xf numFmtId="44" fontId="3" fillId="16" borderId="1" xfId="1" applyFont="1" applyFill="1" applyBorder="1"/>
    <xf numFmtId="0" fontId="3" fillId="16" borderId="1" xfId="0" applyFont="1" applyFill="1" applyBorder="1"/>
    <xf numFmtId="0" fontId="9" fillId="3" borderId="1" xfId="0" applyFont="1" applyFill="1" applyBorder="1" applyAlignment="1">
      <alignment horizontal="center" vertical="center" wrapText="1"/>
    </xf>
    <xf numFmtId="43" fontId="3" fillId="0" borderId="1" xfId="3" applyFont="1" applyBorder="1" applyAlignment="1">
      <alignment horizontal="center" vertical="center" wrapText="1"/>
    </xf>
    <xf numFmtId="0" fontId="3" fillId="13" borderId="1" xfId="0" applyFont="1" applyFill="1" applyBorder="1" applyAlignment="1">
      <alignment horizontal="left" vertical="center" wrapText="1"/>
    </xf>
    <xf numFmtId="0" fontId="4" fillId="17" borderId="1" xfId="0" applyFont="1" applyFill="1" applyBorder="1" applyAlignment="1">
      <alignment horizontal="left" vertical="center" wrapText="1"/>
    </xf>
    <xf numFmtId="0" fontId="4" fillId="18" borderId="1" xfId="0" applyFont="1" applyFill="1" applyBorder="1" applyAlignment="1">
      <alignment horizontal="left" vertical="center" wrapText="1"/>
    </xf>
    <xf numFmtId="44" fontId="4" fillId="17" borderId="1" xfId="0" applyNumberFormat="1" applyFont="1" applyFill="1" applyBorder="1" applyAlignment="1">
      <alignment horizontal="center" vertical="center" wrapText="1"/>
    </xf>
    <xf numFmtId="9" fontId="5" fillId="0" borderId="0" xfId="2" applyFont="1" applyAlignment="1">
      <alignment vertical="center" wrapText="1"/>
    </xf>
    <xf numFmtId="44" fontId="4" fillId="19" borderId="1" xfId="0" applyNumberFormat="1" applyFont="1" applyFill="1" applyBorder="1" applyAlignment="1">
      <alignment horizontal="center" vertical="center" wrapText="1"/>
    </xf>
    <xf numFmtId="0" fontId="10" fillId="0" borderId="0" xfId="0" applyFont="1" applyAlignment="1">
      <alignment vertical="center" wrapText="1"/>
    </xf>
    <xf numFmtId="0" fontId="4" fillId="0" borderId="0" xfId="0" applyFont="1" applyAlignment="1">
      <alignment vertical="center" wrapText="1"/>
    </xf>
    <xf numFmtId="44" fontId="3" fillId="0" borderId="4" xfId="1" applyFont="1" applyFill="1" applyBorder="1" applyAlignment="1">
      <alignmen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wrapText="1"/>
    </xf>
    <xf numFmtId="44" fontId="7" fillId="8" borderId="4" xfId="0" applyNumberFormat="1" applyFont="1" applyFill="1" applyBorder="1" applyAlignment="1">
      <alignment vertical="center" wrapText="1"/>
    </xf>
    <xf numFmtId="0" fontId="3" fillId="9" borderId="1" xfId="0" applyFont="1" applyFill="1" applyBorder="1" applyAlignment="1">
      <alignment vertical="center" wrapText="1"/>
    </xf>
    <xf numFmtId="0" fontId="3" fillId="0" borderId="0" xfId="0" applyFont="1" applyAlignment="1">
      <alignment vertical="center" wrapText="1"/>
    </xf>
    <xf numFmtId="165" fontId="11" fillId="0" borderId="0" xfId="2" applyNumberFormat="1" applyFont="1" applyFill="1" applyBorder="1" applyAlignment="1">
      <alignment vertical="center" wrapText="1"/>
    </xf>
    <xf numFmtId="0" fontId="3" fillId="13" borderId="1" xfId="0" applyFont="1" applyFill="1" applyBorder="1" applyAlignment="1">
      <alignment vertical="center" wrapText="1"/>
    </xf>
    <xf numFmtId="168" fontId="3" fillId="0" borderId="1" xfId="3" applyNumberFormat="1" applyFont="1" applyBorder="1" applyAlignment="1">
      <alignment horizontal="center" vertical="center" wrapText="1"/>
    </xf>
    <xf numFmtId="169" fontId="17" fillId="0" borderId="0" xfId="0" applyNumberFormat="1" applyFont="1" applyAlignment="1">
      <alignment vertical="center" wrapText="1"/>
    </xf>
    <xf numFmtId="10" fontId="3" fillId="0" borderId="7" xfId="1" applyNumberFormat="1" applyFont="1" applyFill="1" applyBorder="1" applyAlignment="1">
      <alignment vertical="center" wrapText="1"/>
    </xf>
    <xf numFmtId="10" fontId="3" fillId="0" borderId="9" xfId="1" applyNumberFormat="1" applyFont="1" applyFill="1" applyBorder="1" applyAlignment="1">
      <alignment vertical="center" wrapText="1"/>
    </xf>
    <xf numFmtId="10" fontId="3" fillId="0" borderId="10" xfId="1" applyNumberFormat="1" applyFont="1" applyFill="1" applyBorder="1" applyAlignment="1">
      <alignment vertical="center" wrapText="1"/>
    </xf>
    <xf numFmtId="0" fontId="3" fillId="0" borderId="1" xfId="0" applyFont="1" applyBorder="1" applyAlignment="1">
      <alignment horizontal="center" vertical="center" wrapText="1"/>
    </xf>
    <xf numFmtId="10" fontId="11" fillId="5" borderId="1" xfId="2" applyNumberFormat="1" applyFont="1" applyFill="1" applyBorder="1" applyAlignment="1">
      <alignment vertical="center" wrapText="1"/>
    </xf>
    <xf numFmtId="44" fontId="11" fillId="5" borderId="1" xfId="0" applyNumberFormat="1" applyFont="1" applyFill="1" applyBorder="1" applyAlignment="1">
      <alignment vertical="center" wrapText="1"/>
    </xf>
    <xf numFmtId="10" fontId="3" fillId="5" borderId="1" xfId="2" applyNumberFormat="1" applyFont="1" applyFill="1"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14" borderId="2" xfId="0" applyFill="1" applyBorder="1" applyAlignment="1">
      <alignment horizontal="center"/>
    </xf>
    <xf numFmtId="0" fontId="0" fillId="14" borderId="3" xfId="0" applyFill="1" applyBorder="1" applyAlignment="1">
      <alignment horizontal="center"/>
    </xf>
    <xf numFmtId="0" fontId="0" fillId="14" borderId="4" xfId="0" applyFill="1" applyBorder="1" applyAlignment="1">
      <alignment horizontal="center"/>
    </xf>
    <xf numFmtId="0" fontId="0" fillId="7" borderId="1" xfId="0" applyFill="1" applyBorder="1" applyAlignment="1">
      <alignment horizontal="center"/>
    </xf>
    <xf numFmtId="0" fontId="0" fillId="5" borderId="1" xfId="0" applyFill="1" applyBorder="1" applyAlignment="1">
      <alignment horizontal="center"/>
    </xf>
    <xf numFmtId="0" fontId="0" fillId="12" borderId="1" xfId="0" applyFill="1" applyBorder="1" applyAlignment="1">
      <alignment horizontal="center"/>
    </xf>
    <xf numFmtId="0" fontId="0" fillId="8" borderId="1" xfId="0" applyFill="1" applyBorder="1" applyAlignment="1">
      <alignment horizontal="center"/>
    </xf>
    <xf numFmtId="0" fontId="0" fillId="6" borderId="1" xfId="0" applyFill="1" applyBorder="1" applyAlignment="1">
      <alignment horizontal="center"/>
    </xf>
    <xf numFmtId="0" fontId="10" fillId="11" borderId="1" xfId="0" applyFont="1" applyFill="1" applyBorder="1" applyAlignment="1">
      <alignment horizontal="center"/>
    </xf>
    <xf numFmtId="0" fontId="10" fillId="11" borderId="7" xfId="0" applyFont="1" applyFill="1" applyBorder="1" applyAlignment="1">
      <alignment horizontal="center"/>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3" fillId="2" borderId="1" xfId="0" applyFont="1" applyFill="1" applyBorder="1" applyAlignment="1">
      <alignment horizontal="left" vertical="center" wrapText="1"/>
    </xf>
    <xf numFmtId="0" fontId="4" fillId="9" borderId="1" xfId="0" applyFont="1" applyFill="1" applyBorder="1" applyAlignment="1">
      <alignment horizontal="center" vertical="center" wrapText="1"/>
    </xf>
    <xf numFmtId="0" fontId="10" fillId="11" borderId="1"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10" fillId="4" borderId="7"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6" fillId="0" borderId="0" xfId="0" applyFont="1" applyAlignment="1">
      <alignment horizontal="left" vertical="center" wrapText="1"/>
    </xf>
    <xf numFmtId="0" fontId="14" fillId="7" borderId="1" xfId="0" applyFont="1" applyFill="1" applyBorder="1" applyAlignment="1">
      <alignment horizontal="left" vertical="center" wrapText="1"/>
    </xf>
    <xf numFmtId="0" fontId="6" fillId="7" borderId="1" xfId="0" applyFont="1" applyFill="1" applyBorder="1" applyAlignment="1">
      <alignment horizontal="left" vertical="center" wrapText="1"/>
    </xf>
    <xf numFmtId="0" fontId="4" fillId="2" borderId="8"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 xfId="0" applyFont="1" applyFill="1" applyBorder="1" applyAlignment="1">
      <alignment horizontal="center" vertical="center" textRotation="90"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4" xfId="0" applyFont="1" applyFill="1" applyBorder="1" applyAlignment="1">
      <alignment horizontal="center" vertical="center" wrapText="1"/>
    </xf>
    <xf numFmtId="166" fontId="3" fillId="0" borderId="7" xfId="1" applyNumberFormat="1" applyFont="1" applyFill="1" applyBorder="1" applyAlignment="1">
      <alignment horizontal="center" vertical="center" wrapText="1"/>
    </xf>
    <xf numFmtId="166" fontId="3" fillId="0" borderId="9" xfId="1" applyNumberFormat="1" applyFont="1" applyFill="1" applyBorder="1" applyAlignment="1">
      <alignment horizontal="center" vertical="center" wrapText="1"/>
    </xf>
    <xf numFmtId="166" fontId="3" fillId="0" borderId="10" xfId="1" applyNumberFormat="1" applyFont="1" applyFill="1" applyBorder="1" applyAlignment="1">
      <alignment horizontal="center" vertical="center" wrapText="1"/>
    </xf>
    <xf numFmtId="167" fontId="13" fillId="0" borderId="7" xfId="2" applyNumberFormat="1" applyFont="1" applyBorder="1" applyAlignment="1">
      <alignment horizontal="center" vertical="center" wrapText="1"/>
    </xf>
    <xf numFmtId="167" fontId="13" fillId="0" borderId="9" xfId="2" applyNumberFormat="1" applyFont="1" applyBorder="1" applyAlignment="1">
      <alignment horizontal="center" vertical="center" wrapText="1"/>
    </xf>
    <xf numFmtId="167" fontId="13" fillId="0" borderId="10" xfId="2" applyNumberFormat="1" applyFont="1" applyBorder="1" applyAlignment="1">
      <alignment horizontal="center" vertical="center" wrapText="1"/>
    </xf>
    <xf numFmtId="44" fontId="13" fillId="5" borderId="7" xfId="1" applyFont="1" applyFill="1" applyBorder="1" applyAlignment="1">
      <alignment horizontal="center" vertical="center" wrapText="1"/>
    </xf>
    <xf numFmtId="44" fontId="13" fillId="5" borderId="9" xfId="1" applyFont="1" applyFill="1" applyBorder="1" applyAlignment="1">
      <alignment horizontal="center" vertical="center" wrapText="1"/>
    </xf>
    <xf numFmtId="44" fontId="13" fillId="5" borderId="10" xfId="1" applyFont="1" applyFill="1" applyBorder="1" applyAlignment="1">
      <alignment horizontal="center" vertical="center" wrapText="1"/>
    </xf>
    <xf numFmtId="0" fontId="5" fillId="0" borderId="1" xfId="0" applyFont="1" applyBorder="1" applyAlignment="1">
      <alignment horizontal="center" vertical="center" wrapText="1"/>
    </xf>
    <xf numFmtId="0" fontId="7" fillId="4" borderId="6" xfId="0" applyFont="1" applyFill="1" applyBorder="1" applyAlignment="1">
      <alignment horizontal="center"/>
    </xf>
    <xf numFmtId="0" fontId="7" fillId="4" borderId="0" xfId="0" applyFont="1" applyFill="1" applyAlignment="1">
      <alignment horizontal="center"/>
    </xf>
    <xf numFmtId="0" fontId="8" fillId="7" borderId="0" xfId="0" applyFont="1" applyFill="1" applyAlignment="1">
      <alignment horizontal="left" vertical="center" wrapText="1"/>
    </xf>
    <xf numFmtId="0" fontId="4" fillId="3" borderId="1" xfId="0" applyFont="1" applyFill="1" applyBorder="1" applyAlignment="1">
      <alignment horizontal="center" vertical="center" wrapText="1"/>
    </xf>
  </cellXfs>
  <cellStyles count="4">
    <cellStyle name="Migliaia" xfId="3" builtinId="3"/>
    <cellStyle name="Normale" xfId="0" builtinId="0"/>
    <cellStyle name="Percentuale" xfId="2" builtinId="5"/>
    <cellStyle name="Valuta" xfId="1" builtinId="4"/>
  </cellStyles>
  <dxfs count="0"/>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F16"/>
  <sheetViews>
    <sheetView tabSelected="1" workbookViewId="0"/>
  </sheetViews>
  <sheetFormatPr defaultRowHeight="14.5" x14ac:dyDescent="0.35"/>
  <cols>
    <col min="1" max="5" width="5.1796875" customWidth="1"/>
    <col min="6" max="6" width="106.08984375" customWidth="1"/>
  </cols>
  <sheetData>
    <row r="2" spans="2:6" x14ac:dyDescent="0.35">
      <c r="B2" s="80" t="s">
        <v>37</v>
      </c>
      <c r="C2" s="80"/>
      <c r="D2" s="80"/>
      <c r="E2" s="80"/>
      <c r="F2" s="80"/>
    </row>
    <row r="3" spans="2:6" x14ac:dyDescent="0.35">
      <c r="B3" s="2"/>
      <c r="C3" s="3"/>
      <c r="D3" s="4"/>
      <c r="E3" s="5"/>
      <c r="F3" s="6" t="s">
        <v>13</v>
      </c>
    </row>
    <row r="4" spans="2:6" x14ac:dyDescent="0.35">
      <c r="B4" s="75"/>
      <c r="C4" s="75"/>
      <c r="D4" s="75"/>
      <c r="E4" s="75"/>
      <c r="F4" s="6" t="s">
        <v>31</v>
      </c>
    </row>
    <row r="5" spans="2:6" x14ac:dyDescent="0.35">
      <c r="B5" s="79"/>
      <c r="C5" s="79"/>
      <c r="D5" s="79"/>
      <c r="E5" s="79"/>
      <c r="F5" s="6" t="s">
        <v>11</v>
      </c>
    </row>
    <row r="6" spans="2:6" x14ac:dyDescent="0.35">
      <c r="B6" s="76"/>
      <c r="C6" s="76"/>
      <c r="D6" s="76"/>
      <c r="E6" s="76"/>
      <c r="F6" s="6" t="s">
        <v>12</v>
      </c>
    </row>
    <row r="7" spans="2:6" x14ac:dyDescent="0.35">
      <c r="B7" s="77"/>
      <c r="C7" s="77"/>
      <c r="D7" s="77"/>
      <c r="E7" s="77"/>
      <c r="F7" s="6" t="s">
        <v>32</v>
      </c>
    </row>
    <row r="8" spans="2:6" x14ac:dyDescent="0.35">
      <c r="B8" s="78"/>
      <c r="C8" s="78"/>
      <c r="D8" s="78"/>
      <c r="E8" s="78"/>
      <c r="F8" s="6" t="s">
        <v>33</v>
      </c>
    </row>
    <row r="9" spans="2:6" x14ac:dyDescent="0.35">
      <c r="B9" s="72"/>
      <c r="C9" s="73"/>
      <c r="D9" s="73"/>
      <c r="E9" s="74"/>
      <c r="F9" s="6" t="s">
        <v>34</v>
      </c>
    </row>
    <row r="11" spans="2:6" x14ac:dyDescent="0.35">
      <c r="B11" s="81" t="s">
        <v>36</v>
      </c>
      <c r="C11" s="81"/>
      <c r="D11" s="81"/>
      <c r="E11" s="81"/>
      <c r="F11" s="81"/>
    </row>
    <row r="12" spans="2:6" ht="33" customHeight="1" x14ac:dyDescent="0.35">
      <c r="B12" s="82" t="s">
        <v>38</v>
      </c>
      <c r="C12" s="83"/>
      <c r="D12" s="83"/>
      <c r="E12" s="83"/>
      <c r="F12" s="84"/>
    </row>
    <row r="13" spans="2:6" ht="33" customHeight="1" x14ac:dyDescent="0.35">
      <c r="B13" s="69" t="s">
        <v>40</v>
      </c>
      <c r="C13" s="70"/>
      <c r="D13" s="70"/>
      <c r="E13" s="70"/>
      <c r="F13" s="71"/>
    </row>
    <row r="14" spans="2:6" ht="33" customHeight="1" x14ac:dyDescent="0.35">
      <c r="B14" s="69" t="s">
        <v>46</v>
      </c>
      <c r="C14" s="70"/>
      <c r="D14" s="70"/>
      <c r="E14" s="70"/>
      <c r="F14" s="71"/>
    </row>
    <row r="15" spans="2:6" ht="33" customHeight="1" x14ac:dyDescent="0.35">
      <c r="B15" s="69" t="s">
        <v>39</v>
      </c>
      <c r="C15" s="70"/>
      <c r="D15" s="70"/>
      <c r="E15" s="70"/>
      <c r="F15" s="71"/>
    </row>
    <row r="16" spans="2:6" ht="33" customHeight="1" x14ac:dyDescent="0.35">
      <c r="B16" s="69" t="s">
        <v>91</v>
      </c>
      <c r="C16" s="70"/>
      <c r="D16" s="70"/>
      <c r="E16" s="70"/>
      <c r="F16" s="71"/>
    </row>
  </sheetData>
  <mergeCells count="13">
    <mergeCell ref="B2:F2"/>
    <mergeCell ref="B11:F11"/>
    <mergeCell ref="B12:F12"/>
    <mergeCell ref="B13:F13"/>
    <mergeCell ref="B14:F14"/>
    <mergeCell ref="B16:F16"/>
    <mergeCell ref="B15:F15"/>
    <mergeCell ref="B9:E9"/>
    <mergeCell ref="B4:E4"/>
    <mergeCell ref="B6:E6"/>
    <mergeCell ref="B7:E7"/>
    <mergeCell ref="B8:E8"/>
    <mergeCell ref="B5:E5"/>
  </mergeCells>
  <pageMargins left="0.70866141732283472" right="0.70866141732283472" top="0.74803149606299213" bottom="0.74803149606299213" header="0.31496062992125984" footer="0.31496062992125984"/>
  <pageSetup paperSize="9" scale="93" orientation="landscape" r:id="rId1"/>
  <headerFooter>
    <oddHeader>&amp;LID 2919 - Servizi di organizzazione e gestione di viaggi di istruzione e stage linguistici per gli istituti scolastici - Allegato 5.1</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88B98-25B6-4A7F-99F7-2DE64D49E4A1}">
  <sheetPr>
    <pageSetUpPr fitToPage="1"/>
  </sheetPr>
  <dimension ref="A1:P85"/>
  <sheetViews>
    <sheetView zoomScale="85" zoomScaleNormal="85" zoomScalePageLayoutView="77" workbookViewId="0"/>
  </sheetViews>
  <sheetFormatPr defaultColWidth="8.7265625" defaultRowHeight="12" x14ac:dyDescent="0.35"/>
  <cols>
    <col min="1" max="1" width="1.54296875" style="1" customWidth="1"/>
    <col min="2" max="2" width="43.26953125" style="1" customWidth="1"/>
    <col min="3" max="3" width="3.1796875" style="1" customWidth="1"/>
    <col min="4" max="4" width="9.1796875" style="1" customWidth="1"/>
    <col min="5" max="5" width="17.36328125" style="1" customWidth="1"/>
    <col min="6" max="6" width="16" style="1" customWidth="1"/>
    <col min="7" max="7" width="14.81640625" style="1" bestFit="1" customWidth="1"/>
    <col min="8" max="8" width="15.90625" style="1" customWidth="1"/>
    <col min="9" max="9" width="16.81640625" style="1" bestFit="1" customWidth="1"/>
    <col min="10" max="14" width="15.90625" style="1" customWidth="1"/>
    <col min="15" max="16384" width="8.7265625" style="1"/>
  </cols>
  <sheetData>
    <row r="1" spans="1:16" ht="30" customHeight="1" x14ac:dyDescent="0.35">
      <c r="B1" s="91" t="s">
        <v>49</v>
      </c>
      <c r="C1" s="91"/>
      <c r="D1" s="91"/>
      <c r="E1" s="92"/>
      <c r="F1" s="92"/>
      <c r="G1" s="92"/>
      <c r="H1" s="92"/>
      <c r="I1" s="92"/>
      <c r="J1" s="92"/>
      <c r="K1" s="92"/>
      <c r="L1" s="92"/>
      <c r="M1" s="92"/>
      <c r="N1" s="92"/>
    </row>
    <row r="2" spans="1:16" ht="30" customHeight="1" x14ac:dyDescent="0.35">
      <c r="B2" s="97" t="s">
        <v>94</v>
      </c>
      <c r="C2" s="99" t="s">
        <v>95</v>
      </c>
      <c r="D2" s="99" t="s">
        <v>75</v>
      </c>
      <c r="E2" s="100" t="s">
        <v>76</v>
      </c>
      <c r="F2" s="101"/>
      <c r="G2" s="101"/>
      <c r="H2" s="100" t="s">
        <v>77</v>
      </c>
      <c r="I2" s="101"/>
      <c r="J2" s="101"/>
      <c r="K2" s="101"/>
      <c r="L2" s="101"/>
      <c r="M2" s="101"/>
      <c r="N2" s="102"/>
    </row>
    <row r="3" spans="1:16" ht="45" customHeight="1" x14ac:dyDescent="0.35">
      <c r="B3" s="98"/>
      <c r="C3" s="99"/>
      <c r="D3" s="99"/>
      <c r="E3" s="34" t="s">
        <v>96</v>
      </c>
      <c r="F3" s="34" t="s">
        <v>90</v>
      </c>
      <c r="G3" s="34" t="s">
        <v>97</v>
      </c>
      <c r="H3" s="34" t="s">
        <v>78</v>
      </c>
      <c r="I3" s="34" t="s">
        <v>105</v>
      </c>
      <c r="J3" s="42" t="s">
        <v>92</v>
      </c>
      <c r="K3" s="42" t="s">
        <v>27</v>
      </c>
      <c r="L3" s="34" t="s">
        <v>93</v>
      </c>
      <c r="M3" s="34" t="s">
        <v>79</v>
      </c>
      <c r="N3" s="34" t="s">
        <v>5</v>
      </c>
    </row>
    <row r="4" spans="1:16" s="57" customFormat="1" ht="13" x14ac:dyDescent="0.35">
      <c r="B4" s="59" t="s">
        <v>87</v>
      </c>
      <c r="C4" s="21" t="s">
        <v>110</v>
      </c>
      <c r="D4" s="62"/>
      <c r="E4" s="103"/>
      <c r="F4" s="106"/>
      <c r="G4" s="109" t="str">
        <f>IF(OR(E4="",F4=""),"",E4/F4)</f>
        <v/>
      </c>
      <c r="H4" s="60"/>
      <c r="I4" s="43"/>
      <c r="J4" s="30"/>
      <c r="K4" s="65"/>
      <c r="L4" s="30"/>
      <c r="M4" s="16">
        <f>H4*I4*L4</f>
        <v>0</v>
      </c>
      <c r="N4" s="68" t="e">
        <f>M4/$E$34</f>
        <v>#DIV/0!</v>
      </c>
    </row>
    <row r="5" spans="1:16" s="57" customFormat="1" ht="13" x14ac:dyDescent="0.35">
      <c r="B5" s="44" t="s">
        <v>88</v>
      </c>
      <c r="C5" s="21" t="s">
        <v>110</v>
      </c>
      <c r="D5" s="63"/>
      <c r="E5" s="104"/>
      <c r="F5" s="107"/>
      <c r="G5" s="110"/>
      <c r="H5" s="60"/>
      <c r="I5" s="43"/>
      <c r="J5" s="30"/>
      <c r="K5" s="65"/>
      <c r="L5" s="30"/>
      <c r="M5" s="16">
        <f t="shared" ref="M5:M6" si="0">H5*I5*L5</f>
        <v>0</v>
      </c>
      <c r="N5" s="68" t="e">
        <f t="shared" ref="N5:N6" si="1">M5/$E$34</f>
        <v>#DIV/0!</v>
      </c>
    </row>
    <row r="6" spans="1:16" s="57" customFormat="1" ht="13" x14ac:dyDescent="0.35">
      <c r="B6" s="44" t="s">
        <v>89</v>
      </c>
      <c r="C6" s="21" t="s">
        <v>110</v>
      </c>
      <c r="D6" s="63"/>
      <c r="E6" s="104"/>
      <c r="F6" s="107"/>
      <c r="G6" s="110"/>
      <c r="H6" s="60"/>
      <c r="I6" s="43"/>
      <c r="J6" s="30"/>
      <c r="K6" s="65"/>
      <c r="L6" s="30"/>
      <c r="M6" s="16">
        <f t="shared" si="0"/>
        <v>0</v>
      </c>
      <c r="N6" s="68" t="e">
        <f t="shared" si="1"/>
        <v>#DIV/0!</v>
      </c>
    </row>
    <row r="7" spans="1:16" s="57" customFormat="1" ht="13" x14ac:dyDescent="0.35">
      <c r="B7" s="44" t="s">
        <v>45</v>
      </c>
      <c r="C7" s="21"/>
      <c r="D7" s="63"/>
      <c r="E7" s="104"/>
      <c r="F7" s="107"/>
      <c r="G7" s="110"/>
      <c r="H7" s="43"/>
      <c r="I7" s="43"/>
      <c r="J7" s="30"/>
      <c r="K7" s="65"/>
      <c r="L7" s="30"/>
      <c r="M7" s="16">
        <f>H7*I7*L7</f>
        <v>0</v>
      </c>
      <c r="N7" s="68" t="e">
        <f>M7/$E$34</f>
        <v>#DIV/0!</v>
      </c>
    </row>
    <row r="8" spans="1:16" s="57" customFormat="1" ht="13" x14ac:dyDescent="0.35">
      <c r="B8" s="44" t="s">
        <v>45</v>
      </c>
      <c r="C8" s="21"/>
      <c r="D8" s="64"/>
      <c r="E8" s="105"/>
      <c r="F8" s="108"/>
      <c r="G8" s="111"/>
      <c r="H8" s="43"/>
      <c r="I8" s="43"/>
      <c r="J8" s="30"/>
      <c r="K8" s="65"/>
      <c r="L8" s="30"/>
      <c r="M8" s="16">
        <f>H8*I8*L8</f>
        <v>0</v>
      </c>
      <c r="N8" s="68" t="e">
        <f>M8/$E$34</f>
        <v>#DIV/0!</v>
      </c>
    </row>
    <row r="9" spans="1:16" ht="16" customHeight="1" x14ac:dyDescent="0.35">
      <c r="B9" s="45" t="s">
        <v>28</v>
      </c>
      <c r="C9" s="46"/>
      <c r="D9" s="46"/>
      <c r="E9" s="46"/>
      <c r="F9" s="46"/>
      <c r="G9" s="46"/>
      <c r="H9" s="46"/>
      <c r="I9" s="46"/>
      <c r="J9" s="46"/>
      <c r="K9" s="46"/>
      <c r="L9" s="46"/>
      <c r="M9" s="47">
        <f>SUMPRODUCT(D4:D8,M4:M8)</f>
        <v>0</v>
      </c>
      <c r="N9" s="45" t="s">
        <v>108</v>
      </c>
      <c r="P9" s="48"/>
    </row>
    <row r="10" spans="1:16" ht="16" customHeight="1" x14ac:dyDescent="0.35">
      <c r="B10" s="11" t="s">
        <v>4</v>
      </c>
      <c r="C10" s="46"/>
      <c r="D10" s="46"/>
      <c r="E10" s="15">
        <f>E4</f>
        <v>0</v>
      </c>
      <c r="F10" s="46"/>
      <c r="G10" s="46"/>
      <c r="H10" s="46"/>
      <c r="I10" s="46"/>
      <c r="J10" s="46"/>
      <c r="K10" s="46"/>
      <c r="L10" s="46"/>
      <c r="M10" s="49">
        <f>SUM(M4:M8)</f>
        <v>0</v>
      </c>
      <c r="N10" s="11" t="s">
        <v>4</v>
      </c>
    </row>
    <row r="11" spans="1:16" ht="13" x14ac:dyDescent="0.35">
      <c r="B11" s="14" t="s">
        <v>7</v>
      </c>
      <c r="C11" s="112"/>
      <c r="D11" s="112"/>
      <c r="E11" s="112"/>
      <c r="F11" s="112"/>
      <c r="G11" s="112"/>
      <c r="H11" s="112"/>
      <c r="I11" s="112"/>
      <c r="J11" s="112"/>
      <c r="K11" s="112"/>
      <c r="L11" s="112"/>
      <c r="M11" s="112"/>
      <c r="N11" s="112"/>
    </row>
    <row r="12" spans="1:16" ht="23" customHeight="1" x14ac:dyDescent="0.35">
      <c r="B12" s="95" t="s">
        <v>107</v>
      </c>
      <c r="C12" s="96"/>
      <c r="D12" s="96"/>
      <c r="E12" s="96"/>
      <c r="F12" s="96"/>
      <c r="G12" s="96"/>
      <c r="H12" s="96"/>
      <c r="I12" s="96"/>
      <c r="J12" s="96"/>
      <c r="K12" s="96"/>
      <c r="L12" s="96"/>
      <c r="M12" s="96"/>
      <c r="N12" s="96"/>
    </row>
    <row r="15" spans="1:16" ht="22.75" customHeight="1" x14ac:dyDescent="0.35">
      <c r="B15" s="91" t="s">
        <v>29</v>
      </c>
      <c r="C15" s="91"/>
      <c r="D15" s="91"/>
      <c r="E15" s="92"/>
      <c r="F15" s="92"/>
      <c r="G15" s="92"/>
      <c r="H15" s="50"/>
      <c r="I15" s="61"/>
      <c r="J15" s="50"/>
      <c r="K15" s="50"/>
      <c r="L15" s="50"/>
    </row>
    <row r="16" spans="1:16" ht="13" x14ac:dyDescent="0.35">
      <c r="B16" s="93" t="s">
        <v>6</v>
      </c>
      <c r="C16" s="93"/>
      <c r="D16" s="93"/>
      <c r="E16" s="31" t="s">
        <v>0</v>
      </c>
      <c r="F16" s="14" t="s">
        <v>5</v>
      </c>
      <c r="G16" s="14" t="s">
        <v>7</v>
      </c>
      <c r="H16" s="51"/>
      <c r="I16" s="51"/>
      <c r="J16" s="51"/>
      <c r="K16" s="51"/>
      <c r="L16" s="51"/>
      <c r="M16" s="32"/>
    </row>
    <row r="17" spans="2:13" ht="13" x14ac:dyDescent="0.35">
      <c r="B17" s="85" t="s">
        <v>80</v>
      </c>
      <c r="C17" s="85"/>
      <c r="D17" s="85"/>
      <c r="E17" s="52"/>
      <c r="F17" s="17" t="str">
        <f>IF(E17="","",E17/$E$34)</f>
        <v/>
      </c>
      <c r="G17" s="53"/>
      <c r="H17" s="54"/>
      <c r="I17" s="54"/>
      <c r="J17" s="54"/>
      <c r="K17" s="54"/>
      <c r="L17" s="54"/>
    </row>
    <row r="18" spans="2:13" ht="13" x14ac:dyDescent="0.35">
      <c r="B18" s="85" t="s">
        <v>81</v>
      </c>
      <c r="C18" s="85"/>
      <c r="D18" s="85"/>
      <c r="E18" s="52"/>
      <c r="F18" s="17" t="str">
        <f t="shared" ref="F18:F28" si="2">IF(E18="","",E18/$E$34)</f>
        <v/>
      </c>
      <c r="G18" s="53"/>
      <c r="H18" s="54"/>
      <c r="I18" s="54"/>
      <c r="J18" s="54"/>
      <c r="K18" s="54"/>
      <c r="L18" s="54"/>
      <c r="M18" s="94"/>
    </row>
    <row r="19" spans="2:13" ht="13" customHeight="1" x14ac:dyDescent="0.35">
      <c r="B19" s="85" t="s">
        <v>82</v>
      </c>
      <c r="C19" s="85"/>
      <c r="D19" s="85"/>
      <c r="E19" s="52"/>
      <c r="F19" s="17" t="str">
        <f t="shared" si="2"/>
        <v/>
      </c>
      <c r="G19" s="53"/>
      <c r="H19" s="54"/>
      <c r="I19" s="54"/>
      <c r="J19" s="54"/>
      <c r="K19" s="54"/>
      <c r="L19" s="54"/>
      <c r="M19" s="94"/>
    </row>
    <row r="20" spans="2:13" ht="13" x14ac:dyDescent="0.35">
      <c r="B20" s="85" t="s">
        <v>83</v>
      </c>
      <c r="C20" s="85"/>
      <c r="D20" s="85"/>
      <c r="E20" s="52"/>
      <c r="F20" s="17" t="str">
        <f t="shared" si="2"/>
        <v/>
      </c>
      <c r="G20" s="53"/>
      <c r="H20" s="54"/>
      <c r="I20" s="54"/>
      <c r="J20" s="54"/>
      <c r="K20" s="54"/>
      <c r="L20" s="54"/>
      <c r="M20" s="94"/>
    </row>
    <row r="21" spans="2:13" ht="13" x14ac:dyDescent="0.35">
      <c r="B21" s="85" t="s">
        <v>84</v>
      </c>
      <c r="C21" s="85"/>
      <c r="D21" s="85"/>
      <c r="E21" s="52"/>
      <c r="F21" s="17" t="str">
        <f t="shared" si="2"/>
        <v/>
      </c>
      <c r="G21" s="53"/>
      <c r="H21" s="54"/>
      <c r="I21" s="54"/>
      <c r="J21" s="54"/>
      <c r="K21" s="54"/>
      <c r="L21" s="54"/>
    </row>
    <row r="22" spans="2:13" ht="13" x14ac:dyDescent="0.35">
      <c r="B22" s="88" t="s">
        <v>48</v>
      </c>
      <c r="C22" s="89"/>
      <c r="D22" s="90"/>
      <c r="E22" s="52"/>
      <c r="F22" s="17" t="str">
        <f t="shared" si="2"/>
        <v/>
      </c>
      <c r="G22" s="53"/>
      <c r="H22" s="54"/>
      <c r="I22" s="54"/>
      <c r="J22" s="54"/>
      <c r="K22" s="54"/>
      <c r="L22" s="54"/>
    </row>
    <row r="23" spans="2:13" ht="13" x14ac:dyDescent="0.35">
      <c r="B23" s="85" t="s">
        <v>86</v>
      </c>
      <c r="C23" s="85"/>
      <c r="D23" s="85"/>
      <c r="E23" s="52"/>
      <c r="F23" s="17" t="str">
        <f t="shared" si="2"/>
        <v/>
      </c>
      <c r="G23" s="53"/>
      <c r="H23" s="54"/>
      <c r="I23" s="54"/>
      <c r="J23" s="54"/>
      <c r="K23" s="54"/>
      <c r="L23" s="54"/>
    </row>
    <row r="24" spans="2:13" ht="13" x14ac:dyDescent="0.35">
      <c r="B24" s="85" t="s">
        <v>47</v>
      </c>
      <c r="C24" s="85"/>
      <c r="D24" s="85"/>
      <c r="E24" s="52"/>
      <c r="F24" s="17" t="str">
        <f t="shared" si="2"/>
        <v/>
      </c>
      <c r="G24" s="53"/>
      <c r="H24" s="54"/>
      <c r="I24" s="54"/>
      <c r="J24" s="54"/>
      <c r="K24" s="54"/>
      <c r="L24" s="54"/>
    </row>
    <row r="25" spans="2:13" ht="13" x14ac:dyDescent="0.35">
      <c r="B25" s="85" t="s">
        <v>85</v>
      </c>
      <c r="C25" s="85"/>
      <c r="D25" s="85"/>
      <c r="E25" s="52"/>
      <c r="F25" s="17" t="str">
        <f t="shared" si="2"/>
        <v/>
      </c>
      <c r="G25" s="53"/>
      <c r="H25" s="54"/>
      <c r="I25" s="54"/>
      <c r="J25" s="54"/>
      <c r="K25" s="54"/>
      <c r="L25" s="54"/>
    </row>
    <row r="26" spans="2:13" ht="13" x14ac:dyDescent="0.35">
      <c r="B26" s="85" t="s">
        <v>45</v>
      </c>
      <c r="C26" s="85"/>
      <c r="D26" s="85"/>
      <c r="E26" s="52"/>
      <c r="F26" s="17" t="str">
        <f t="shared" si="2"/>
        <v/>
      </c>
      <c r="G26" s="53"/>
      <c r="H26" s="54"/>
      <c r="I26" s="54"/>
      <c r="J26" s="54"/>
      <c r="K26" s="54"/>
      <c r="L26" s="54"/>
    </row>
    <row r="27" spans="2:13" ht="13" x14ac:dyDescent="0.35">
      <c r="B27" s="85" t="s">
        <v>45</v>
      </c>
      <c r="C27" s="85"/>
      <c r="D27" s="85"/>
      <c r="E27" s="52"/>
      <c r="F27" s="17" t="str">
        <f t="shared" si="2"/>
        <v/>
      </c>
      <c r="G27" s="53"/>
      <c r="H27" s="54"/>
      <c r="I27" s="54"/>
      <c r="J27" s="54"/>
      <c r="K27" s="54"/>
      <c r="L27" s="54"/>
    </row>
    <row r="28" spans="2:13" ht="13" x14ac:dyDescent="0.35">
      <c r="B28" s="85" t="s">
        <v>45</v>
      </c>
      <c r="C28" s="85"/>
      <c r="D28" s="85"/>
      <c r="E28" s="52"/>
      <c r="F28" s="17" t="str">
        <f t="shared" si="2"/>
        <v/>
      </c>
      <c r="G28" s="53"/>
      <c r="H28" s="54"/>
      <c r="I28" s="54"/>
      <c r="J28" s="54"/>
      <c r="K28" s="54"/>
      <c r="L28" s="54"/>
    </row>
    <row r="29" spans="2:13" ht="13" x14ac:dyDescent="0.35">
      <c r="B29" s="86" t="s">
        <v>4</v>
      </c>
      <c r="C29" s="86"/>
      <c r="D29" s="86"/>
      <c r="E29" s="55">
        <f>SUM(E17:E28)</f>
        <v>0</v>
      </c>
      <c r="F29" s="18"/>
      <c r="G29" s="56"/>
      <c r="H29" s="57"/>
      <c r="I29" s="57"/>
      <c r="J29" s="57"/>
      <c r="K29" s="57"/>
      <c r="L29" s="57"/>
    </row>
    <row r="32" spans="2:13" ht="31.5" customHeight="1" x14ac:dyDescent="0.35">
      <c r="B32" s="87" t="s">
        <v>98</v>
      </c>
      <c r="C32" s="87"/>
      <c r="D32" s="87"/>
      <c r="E32" s="87"/>
      <c r="F32" s="87"/>
    </row>
    <row r="33" spans="2:6" ht="14.5" x14ac:dyDescent="0.35">
      <c r="B33" s="19" t="s">
        <v>8</v>
      </c>
      <c r="C33" s="24"/>
      <c r="D33" s="24"/>
      <c r="E33" s="67">
        <f>E10</f>
        <v>0</v>
      </c>
      <c r="F33" s="46"/>
    </row>
    <row r="34" spans="2:6" ht="14.5" x14ac:dyDescent="0.35">
      <c r="B34" s="19" t="s">
        <v>9</v>
      </c>
      <c r="C34" s="22"/>
      <c r="D34" s="22"/>
      <c r="E34" s="67">
        <f>M10+E29</f>
        <v>0</v>
      </c>
      <c r="F34" s="66" t="e">
        <f>E34/$E$33</f>
        <v>#DIV/0!</v>
      </c>
    </row>
    <row r="35" spans="2:6" ht="14.5" x14ac:dyDescent="0.35">
      <c r="B35" s="19" t="s">
        <v>10</v>
      </c>
      <c r="C35" s="19"/>
      <c r="D35" s="19"/>
      <c r="E35" s="67">
        <f>E33-E34</f>
        <v>0</v>
      </c>
      <c r="F35" s="66" t="e">
        <f>E35/$E$33</f>
        <v>#DIV/0!</v>
      </c>
    </row>
    <row r="36" spans="2:6" ht="14.5" x14ac:dyDescent="0.35">
      <c r="B36" s="20"/>
      <c r="C36" s="20"/>
      <c r="D36" s="20"/>
      <c r="E36" s="20"/>
      <c r="F36" s="20"/>
    </row>
    <row r="37" spans="2:6" ht="14.5" x14ac:dyDescent="0.35">
      <c r="B37" s="19" t="s">
        <v>30</v>
      </c>
      <c r="C37" s="23"/>
      <c r="D37" s="23"/>
      <c r="E37" s="67">
        <f>M9</f>
        <v>0</v>
      </c>
      <c r="F37" s="58"/>
    </row>
    <row r="40" spans="2:6" ht="28.5" customHeight="1" x14ac:dyDescent="0.35">
      <c r="B40" s="87" t="s">
        <v>99</v>
      </c>
      <c r="C40" s="87"/>
      <c r="D40" s="87"/>
      <c r="E40" s="87"/>
      <c r="F40" s="87"/>
    </row>
    <row r="41" spans="2:6" ht="14.5" x14ac:dyDescent="0.35">
      <c r="B41" s="19" t="s">
        <v>8</v>
      </c>
      <c r="C41" s="24"/>
      <c r="D41" s="24"/>
      <c r="E41" s="67">
        <f>E10*0.6</f>
        <v>0</v>
      </c>
      <c r="F41" s="46"/>
    </row>
    <row r="42" spans="2:6" ht="14.5" x14ac:dyDescent="0.35">
      <c r="B42" s="19" t="s">
        <v>9</v>
      </c>
      <c r="C42" s="22"/>
      <c r="D42" s="22"/>
      <c r="E42" s="67">
        <f>(M10+E29)*0.6</f>
        <v>0</v>
      </c>
      <c r="F42" s="66" t="e">
        <f>E42/$E$41</f>
        <v>#DIV/0!</v>
      </c>
    </row>
    <row r="43" spans="2:6" ht="14.5" x14ac:dyDescent="0.35">
      <c r="B43" s="19" t="s">
        <v>10</v>
      </c>
      <c r="C43" s="19"/>
      <c r="D43" s="19"/>
      <c r="E43" s="67">
        <f>E41-E42</f>
        <v>0</v>
      </c>
      <c r="F43" s="66" t="e">
        <f>E43/$E$41</f>
        <v>#DIV/0!</v>
      </c>
    </row>
    <row r="44" spans="2:6" ht="14.5" x14ac:dyDescent="0.35">
      <c r="B44" s="20"/>
      <c r="C44" s="20"/>
      <c r="D44" s="20"/>
      <c r="E44" s="20"/>
      <c r="F44" s="20"/>
    </row>
    <row r="45" spans="2:6" ht="14.5" x14ac:dyDescent="0.35">
      <c r="B45" s="19" t="s">
        <v>30</v>
      </c>
      <c r="C45" s="23"/>
      <c r="D45" s="23"/>
      <c r="E45" s="67">
        <f>M9*0.6</f>
        <v>0</v>
      </c>
      <c r="F45" s="58"/>
    </row>
    <row r="48" spans="2:6" ht="29" customHeight="1" x14ac:dyDescent="0.35">
      <c r="B48" s="87" t="s">
        <v>100</v>
      </c>
      <c r="C48" s="87"/>
      <c r="D48" s="87"/>
      <c r="E48" s="87"/>
      <c r="F48" s="87"/>
    </row>
    <row r="49" spans="2:6" ht="14.5" x14ac:dyDescent="0.35">
      <c r="B49" s="19" t="s">
        <v>8</v>
      </c>
      <c r="C49" s="24"/>
      <c r="D49" s="24"/>
      <c r="E49" s="67">
        <f>E10*0.5</f>
        <v>0</v>
      </c>
      <c r="F49" s="46"/>
    </row>
    <row r="50" spans="2:6" ht="14.5" x14ac:dyDescent="0.35">
      <c r="B50" s="19" t="s">
        <v>9</v>
      </c>
      <c r="C50" s="22"/>
      <c r="D50" s="22"/>
      <c r="E50" s="67">
        <f>(M10+E29)*0.5</f>
        <v>0</v>
      </c>
      <c r="F50" s="66" t="e">
        <f>E50/$E$49</f>
        <v>#DIV/0!</v>
      </c>
    </row>
    <row r="51" spans="2:6" ht="14.5" x14ac:dyDescent="0.35">
      <c r="B51" s="19" t="s">
        <v>10</v>
      </c>
      <c r="C51" s="19"/>
      <c r="D51" s="19"/>
      <c r="E51" s="67">
        <f>E49-E50</f>
        <v>0</v>
      </c>
      <c r="F51" s="66" t="e">
        <f>E51/$E$49</f>
        <v>#DIV/0!</v>
      </c>
    </row>
    <row r="52" spans="2:6" ht="14.5" x14ac:dyDescent="0.35">
      <c r="B52" s="20"/>
      <c r="C52" s="20"/>
      <c r="D52" s="20"/>
      <c r="E52" s="20"/>
      <c r="F52" s="20"/>
    </row>
    <row r="53" spans="2:6" ht="14.5" x14ac:dyDescent="0.35">
      <c r="B53" s="19" t="s">
        <v>30</v>
      </c>
      <c r="C53" s="23"/>
      <c r="D53" s="23"/>
      <c r="E53" s="67">
        <f>M9*0.5</f>
        <v>0</v>
      </c>
      <c r="F53" s="58"/>
    </row>
    <row r="56" spans="2:6" ht="28.5" customHeight="1" x14ac:dyDescent="0.35">
      <c r="B56" s="87" t="s">
        <v>101</v>
      </c>
      <c r="C56" s="87"/>
      <c r="D56" s="87"/>
      <c r="E56" s="87"/>
      <c r="F56" s="87"/>
    </row>
    <row r="57" spans="2:6" ht="14.5" x14ac:dyDescent="0.35">
      <c r="B57" s="19" t="s">
        <v>8</v>
      </c>
      <c r="C57" s="24"/>
      <c r="D57" s="24"/>
      <c r="E57" s="67">
        <f>E10*0.4</f>
        <v>0</v>
      </c>
      <c r="F57" s="46"/>
    </row>
    <row r="58" spans="2:6" ht="14.5" x14ac:dyDescent="0.35">
      <c r="B58" s="19" t="s">
        <v>9</v>
      </c>
      <c r="C58" s="22"/>
      <c r="D58" s="22"/>
      <c r="E58" s="67">
        <f>(M10+E29)*0.4</f>
        <v>0</v>
      </c>
      <c r="F58" s="66" t="e">
        <f>E58/$E$57</f>
        <v>#DIV/0!</v>
      </c>
    </row>
    <row r="59" spans="2:6" ht="14.5" x14ac:dyDescent="0.35">
      <c r="B59" s="19" t="s">
        <v>10</v>
      </c>
      <c r="C59" s="19"/>
      <c r="D59" s="19"/>
      <c r="E59" s="67">
        <f>E57-E58</f>
        <v>0</v>
      </c>
      <c r="F59" s="66" t="e">
        <f>E59/$E$57</f>
        <v>#DIV/0!</v>
      </c>
    </row>
    <row r="60" spans="2:6" ht="14.5" x14ac:dyDescent="0.35">
      <c r="B60" s="20"/>
      <c r="C60" s="20"/>
      <c r="D60" s="20"/>
      <c r="E60" s="20"/>
      <c r="F60" s="20"/>
    </row>
    <row r="61" spans="2:6" ht="14.5" x14ac:dyDescent="0.35">
      <c r="B61" s="19" t="s">
        <v>30</v>
      </c>
      <c r="C61" s="23"/>
      <c r="D61" s="23"/>
      <c r="E61" s="67">
        <f>M9*0.4</f>
        <v>0</v>
      </c>
      <c r="F61" s="58"/>
    </row>
    <row r="64" spans="2:6" ht="30" customHeight="1" x14ac:dyDescent="0.35">
      <c r="B64" s="87" t="s">
        <v>102</v>
      </c>
      <c r="C64" s="87"/>
      <c r="D64" s="87"/>
      <c r="E64" s="87"/>
      <c r="F64" s="87"/>
    </row>
    <row r="65" spans="2:6" ht="14.5" x14ac:dyDescent="0.35">
      <c r="B65" s="19" t="s">
        <v>8</v>
      </c>
      <c r="C65" s="24"/>
      <c r="D65" s="24"/>
      <c r="E65" s="67">
        <f>E10*0.3</f>
        <v>0</v>
      </c>
      <c r="F65" s="46"/>
    </row>
    <row r="66" spans="2:6" ht="14.5" x14ac:dyDescent="0.35">
      <c r="B66" s="19" t="s">
        <v>9</v>
      </c>
      <c r="C66" s="22"/>
      <c r="D66" s="22"/>
      <c r="E66" s="67">
        <f>(M10+E29)*0.3</f>
        <v>0</v>
      </c>
      <c r="F66" s="66" t="e">
        <f>E66/$E$65</f>
        <v>#DIV/0!</v>
      </c>
    </row>
    <row r="67" spans="2:6" ht="14.5" x14ac:dyDescent="0.35">
      <c r="B67" s="19" t="s">
        <v>10</v>
      </c>
      <c r="C67" s="19"/>
      <c r="D67" s="19"/>
      <c r="E67" s="67">
        <f>E65-E66</f>
        <v>0</v>
      </c>
      <c r="F67" s="66" t="e">
        <f>E67/$E$65</f>
        <v>#DIV/0!</v>
      </c>
    </row>
    <row r="68" spans="2:6" ht="14.5" x14ac:dyDescent="0.35">
      <c r="B68" s="20"/>
      <c r="C68" s="20"/>
      <c r="D68" s="20"/>
      <c r="E68" s="20"/>
      <c r="F68" s="20"/>
    </row>
    <row r="69" spans="2:6" ht="14.5" x14ac:dyDescent="0.35">
      <c r="B69" s="19" t="s">
        <v>30</v>
      </c>
      <c r="C69" s="23"/>
      <c r="D69" s="23"/>
      <c r="E69" s="67">
        <f>M9*0.3</f>
        <v>0</v>
      </c>
      <c r="F69" s="58"/>
    </row>
    <row r="72" spans="2:6" ht="28.5" customHeight="1" x14ac:dyDescent="0.35">
      <c r="B72" s="87" t="s">
        <v>103</v>
      </c>
      <c r="C72" s="87"/>
      <c r="D72" s="87"/>
      <c r="E72" s="87"/>
      <c r="F72" s="87"/>
    </row>
    <row r="73" spans="2:6" ht="14.5" x14ac:dyDescent="0.35">
      <c r="B73" s="19" t="s">
        <v>8</v>
      </c>
      <c r="C73" s="24"/>
      <c r="D73" s="24"/>
      <c r="E73" s="67">
        <f>E10*0.2</f>
        <v>0</v>
      </c>
      <c r="F73" s="46"/>
    </row>
    <row r="74" spans="2:6" ht="14.5" x14ac:dyDescent="0.35">
      <c r="B74" s="19" t="s">
        <v>9</v>
      </c>
      <c r="C74" s="22"/>
      <c r="D74" s="22"/>
      <c r="E74" s="67">
        <f>(M10+E29)*0.2</f>
        <v>0</v>
      </c>
      <c r="F74" s="66" t="e">
        <f>E74/$E$73</f>
        <v>#DIV/0!</v>
      </c>
    </row>
    <row r="75" spans="2:6" ht="14.5" x14ac:dyDescent="0.35">
      <c r="B75" s="19" t="s">
        <v>10</v>
      </c>
      <c r="C75" s="19"/>
      <c r="D75" s="19"/>
      <c r="E75" s="67">
        <f>E73-E74</f>
        <v>0</v>
      </c>
      <c r="F75" s="66" t="e">
        <f>E75/$E$73</f>
        <v>#DIV/0!</v>
      </c>
    </row>
    <row r="76" spans="2:6" ht="14.5" x14ac:dyDescent="0.35">
      <c r="B76" s="20"/>
      <c r="C76" s="20"/>
      <c r="D76" s="20"/>
      <c r="E76" s="20"/>
      <c r="F76" s="20"/>
    </row>
    <row r="77" spans="2:6" ht="14.5" x14ac:dyDescent="0.35">
      <c r="B77" s="19" t="s">
        <v>30</v>
      </c>
      <c r="C77" s="23"/>
      <c r="D77" s="23"/>
      <c r="E77" s="67">
        <f>M9*0.2</f>
        <v>0</v>
      </c>
      <c r="F77" s="58"/>
    </row>
    <row r="80" spans="2:6" ht="30" customHeight="1" x14ac:dyDescent="0.35">
      <c r="B80" s="87" t="s">
        <v>104</v>
      </c>
      <c r="C80" s="87"/>
      <c r="D80" s="87"/>
      <c r="E80" s="87"/>
      <c r="F80" s="87"/>
    </row>
    <row r="81" spans="2:6" ht="14.5" x14ac:dyDescent="0.35">
      <c r="B81" s="19" t="s">
        <v>8</v>
      </c>
      <c r="C81" s="24"/>
      <c r="D81" s="24"/>
      <c r="E81" s="67">
        <f>E10*0.1</f>
        <v>0</v>
      </c>
      <c r="F81" s="46"/>
    </row>
    <row r="82" spans="2:6" ht="14.5" x14ac:dyDescent="0.35">
      <c r="B82" s="19" t="s">
        <v>9</v>
      </c>
      <c r="C82" s="22"/>
      <c r="D82" s="22"/>
      <c r="E82" s="67">
        <f>(M10+E29)*0.1</f>
        <v>0</v>
      </c>
      <c r="F82" s="66" t="e">
        <f>E82/$E$81</f>
        <v>#DIV/0!</v>
      </c>
    </row>
    <row r="83" spans="2:6" ht="14.5" x14ac:dyDescent="0.35">
      <c r="B83" s="19" t="s">
        <v>10</v>
      </c>
      <c r="C83" s="19"/>
      <c r="D83" s="19"/>
      <c r="E83" s="67">
        <f>E81-E82</f>
        <v>0</v>
      </c>
      <c r="F83" s="66" t="e">
        <f>E83/$E$81</f>
        <v>#DIV/0!</v>
      </c>
    </row>
    <row r="84" spans="2:6" ht="14.5" x14ac:dyDescent="0.35">
      <c r="B84" s="20"/>
      <c r="C84" s="20"/>
      <c r="D84" s="20"/>
      <c r="E84" s="20"/>
      <c r="F84" s="20"/>
    </row>
    <row r="85" spans="2:6" ht="14.5" x14ac:dyDescent="0.35">
      <c r="B85" s="19" t="s">
        <v>30</v>
      </c>
      <c r="C85" s="23"/>
      <c r="D85" s="23"/>
      <c r="E85" s="67">
        <f>M9*0.1</f>
        <v>0</v>
      </c>
      <c r="F85" s="58"/>
    </row>
  </sheetData>
  <mergeCells count="34">
    <mergeCell ref="B80:F80"/>
    <mergeCell ref="B40:F40"/>
    <mergeCell ref="B48:F48"/>
    <mergeCell ref="B56:F56"/>
    <mergeCell ref="B64:F64"/>
    <mergeCell ref="B72:F72"/>
    <mergeCell ref="B12:N12"/>
    <mergeCell ref="B1:N1"/>
    <mergeCell ref="B2:B3"/>
    <mergeCell ref="C2:C3"/>
    <mergeCell ref="D2:D3"/>
    <mergeCell ref="E2:G2"/>
    <mergeCell ref="H2:N2"/>
    <mergeCell ref="E4:E8"/>
    <mergeCell ref="F4:F8"/>
    <mergeCell ref="G4:G8"/>
    <mergeCell ref="C11:N11"/>
    <mergeCell ref="B15:G15"/>
    <mergeCell ref="B16:D16"/>
    <mergeCell ref="B17:D17"/>
    <mergeCell ref="B18:D18"/>
    <mergeCell ref="M18:M20"/>
    <mergeCell ref="B19:D19"/>
    <mergeCell ref="B20:D20"/>
    <mergeCell ref="B27:D27"/>
    <mergeCell ref="B28:D28"/>
    <mergeCell ref="B29:D29"/>
    <mergeCell ref="B32:F32"/>
    <mergeCell ref="B21:D21"/>
    <mergeCell ref="B22:D22"/>
    <mergeCell ref="B23:D23"/>
    <mergeCell ref="B24:D24"/>
    <mergeCell ref="B25:D25"/>
    <mergeCell ref="B26:D26"/>
  </mergeCells>
  <pageMargins left="0.70866141732283472" right="0.70866141732283472" top="0.74803149606299213" bottom="0.74803149606299213" header="0.31496062992125984" footer="0.31496062992125984"/>
  <pageSetup paperSize="9" scale="62" orientation="landscape" r:id="rId1"/>
  <headerFooter>
    <oddHeader>&amp;LID 2919 - Servizi di organizzazione e gestione di viaggi di istruzione e stage linguistici per gli istituti scolastici - Allegato 5.1</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A702E-4BEA-4DA9-BA13-FAF5AB9BE4A5}">
  <sheetPr>
    <pageSetUpPr fitToPage="1"/>
  </sheetPr>
  <dimension ref="A1:P85"/>
  <sheetViews>
    <sheetView zoomScale="85" zoomScaleNormal="85" zoomScalePageLayoutView="77" workbookViewId="0"/>
  </sheetViews>
  <sheetFormatPr defaultColWidth="8.7265625" defaultRowHeight="12" x14ac:dyDescent="0.35"/>
  <cols>
    <col min="1" max="1" width="1.54296875" style="1" customWidth="1"/>
    <col min="2" max="2" width="43.26953125" style="1" customWidth="1"/>
    <col min="3" max="3" width="3.1796875" style="1" customWidth="1"/>
    <col min="4" max="4" width="9.1796875" style="1" customWidth="1"/>
    <col min="5" max="5" width="17.36328125" style="1" customWidth="1"/>
    <col min="6" max="6" width="16" style="1" customWidth="1"/>
    <col min="7" max="7" width="14.81640625" style="1" bestFit="1" customWidth="1"/>
    <col min="8" max="8" width="15.90625" style="1" customWidth="1"/>
    <col min="9" max="9" width="16.81640625" style="1" bestFit="1" customWidth="1"/>
    <col min="10" max="14" width="15.90625" style="1" customWidth="1"/>
    <col min="15" max="16384" width="8.7265625" style="1"/>
  </cols>
  <sheetData>
    <row r="1" spans="1:16" ht="30" customHeight="1" x14ac:dyDescent="0.35">
      <c r="B1" s="91" t="s">
        <v>49</v>
      </c>
      <c r="C1" s="91"/>
      <c r="D1" s="91"/>
      <c r="E1" s="92"/>
      <c r="F1" s="92"/>
      <c r="G1" s="92"/>
      <c r="H1" s="92"/>
      <c r="I1" s="92"/>
      <c r="J1" s="92"/>
      <c r="K1" s="92"/>
      <c r="L1" s="92"/>
      <c r="M1" s="92"/>
      <c r="N1" s="92"/>
    </row>
    <row r="2" spans="1:16" ht="30" customHeight="1" x14ac:dyDescent="0.35">
      <c r="B2" s="97" t="s">
        <v>109</v>
      </c>
      <c r="C2" s="99" t="s">
        <v>95</v>
      </c>
      <c r="D2" s="99" t="s">
        <v>75</v>
      </c>
      <c r="E2" s="100" t="s">
        <v>76</v>
      </c>
      <c r="F2" s="101"/>
      <c r="G2" s="101"/>
      <c r="H2" s="100" t="s">
        <v>77</v>
      </c>
      <c r="I2" s="101"/>
      <c r="J2" s="101"/>
      <c r="K2" s="101"/>
      <c r="L2" s="101"/>
      <c r="M2" s="101"/>
      <c r="N2" s="102"/>
    </row>
    <row r="3" spans="1:16" ht="45" customHeight="1" x14ac:dyDescent="0.35">
      <c r="B3" s="98"/>
      <c r="C3" s="99"/>
      <c r="D3" s="99"/>
      <c r="E3" s="34" t="s">
        <v>96</v>
      </c>
      <c r="F3" s="34" t="s">
        <v>90</v>
      </c>
      <c r="G3" s="34" t="s">
        <v>106</v>
      </c>
      <c r="H3" s="34" t="s">
        <v>78</v>
      </c>
      <c r="I3" s="34" t="s">
        <v>105</v>
      </c>
      <c r="J3" s="42" t="s">
        <v>92</v>
      </c>
      <c r="K3" s="42" t="s">
        <v>27</v>
      </c>
      <c r="L3" s="34" t="s">
        <v>93</v>
      </c>
      <c r="M3" s="34" t="s">
        <v>79</v>
      </c>
      <c r="N3" s="34" t="s">
        <v>5</v>
      </c>
    </row>
    <row r="4" spans="1:16" s="57" customFormat="1" ht="13" x14ac:dyDescent="0.35">
      <c r="B4" s="59" t="s">
        <v>87</v>
      </c>
      <c r="C4" s="21" t="s">
        <v>110</v>
      </c>
      <c r="D4" s="62"/>
      <c r="E4" s="103"/>
      <c r="F4" s="106"/>
      <c r="G4" s="109" t="str">
        <f>IF(OR(E4="",F4=""),"",E4/F4)</f>
        <v/>
      </c>
      <c r="H4" s="60"/>
      <c r="I4" s="43"/>
      <c r="J4" s="30"/>
      <c r="K4" s="65"/>
      <c r="L4" s="30"/>
      <c r="M4" s="16">
        <f>H4*I4*L4</f>
        <v>0</v>
      </c>
      <c r="N4" s="68" t="e">
        <f>M4/$E$34</f>
        <v>#DIV/0!</v>
      </c>
    </row>
    <row r="5" spans="1:16" s="57" customFormat="1" ht="13" x14ac:dyDescent="0.35">
      <c r="B5" s="44" t="s">
        <v>88</v>
      </c>
      <c r="C5" s="21" t="s">
        <v>110</v>
      </c>
      <c r="D5" s="63"/>
      <c r="E5" s="104"/>
      <c r="F5" s="107"/>
      <c r="G5" s="110"/>
      <c r="H5" s="60"/>
      <c r="I5" s="43"/>
      <c r="J5" s="30"/>
      <c r="K5" s="65"/>
      <c r="L5" s="30"/>
      <c r="M5" s="16">
        <f t="shared" ref="M5:M6" si="0">H5*I5*L5</f>
        <v>0</v>
      </c>
      <c r="N5" s="68" t="e">
        <f t="shared" ref="N5:N6" si="1">M5/$E$34</f>
        <v>#DIV/0!</v>
      </c>
    </row>
    <row r="6" spans="1:16" s="57" customFormat="1" ht="13" x14ac:dyDescent="0.35">
      <c r="B6" s="44" t="s">
        <v>89</v>
      </c>
      <c r="C6" s="21" t="s">
        <v>110</v>
      </c>
      <c r="D6" s="63"/>
      <c r="E6" s="104"/>
      <c r="F6" s="107"/>
      <c r="G6" s="110"/>
      <c r="H6" s="60"/>
      <c r="I6" s="43"/>
      <c r="J6" s="30"/>
      <c r="K6" s="65"/>
      <c r="L6" s="30"/>
      <c r="M6" s="16">
        <f t="shared" si="0"/>
        <v>0</v>
      </c>
      <c r="N6" s="68" t="e">
        <f t="shared" si="1"/>
        <v>#DIV/0!</v>
      </c>
    </row>
    <row r="7" spans="1:16" s="57" customFormat="1" ht="13" x14ac:dyDescent="0.35">
      <c r="B7" s="44" t="s">
        <v>45</v>
      </c>
      <c r="C7" s="21"/>
      <c r="D7" s="63"/>
      <c r="E7" s="104"/>
      <c r="F7" s="107"/>
      <c r="G7" s="110"/>
      <c r="H7" s="43"/>
      <c r="I7" s="43"/>
      <c r="J7" s="30"/>
      <c r="K7" s="65"/>
      <c r="L7" s="30"/>
      <c r="M7" s="16">
        <f>H7*I7*L7</f>
        <v>0</v>
      </c>
      <c r="N7" s="68" t="e">
        <f>M7/$E$34</f>
        <v>#DIV/0!</v>
      </c>
    </row>
    <row r="8" spans="1:16" s="57" customFormat="1" ht="13" x14ac:dyDescent="0.35">
      <c r="B8" s="44" t="s">
        <v>45</v>
      </c>
      <c r="C8" s="21"/>
      <c r="D8" s="64"/>
      <c r="E8" s="105"/>
      <c r="F8" s="108"/>
      <c r="G8" s="111"/>
      <c r="H8" s="43"/>
      <c r="I8" s="43"/>
      <c r="J8" s="30"/>
      <c r="K8" s="65"/>
      <c r="L8" s="30"/>
      <c r="M8" s="16">
        <f>H8*I8*L8</f>
        <v>0</v>
      </c>
      <c r="N8" s="68" t="e">
        <f>M8/$E$34</f>
        <v>#DIV/0!</v>
      </c>
    </row>
    <row r="9" spans="1:16" ht="16" customHeight="1" x14ac:dyDescent="0.35">
      <c r="B9" s="45" t="s">
        <v>28</v>
      </c>
      <c r="C9" s="46"/>
      <c r="D9" s="46"/>
      <c r="E9" s="46"/>
      <c r="F9" s="46"/>
      <c r="G9" s="46"/>
      <c r="H9" s="46"/>
      <c r="I9" s="46"/>
      <c r="J9" s="46"/>
      <c r="K9" s="46"/>
      <c r="L9" s="46"/>
      <c r="M9" s="47">
        <f>SUMPRODUCT(D4:D8,M4:M8)</f>
        <v>0</v>
      </c>
      <c r="N9" s="45" t="s">
        <v>108</v>
      </c>
      <c r="P9" s="48"/>
    </row>
    <row r="10" spans="1:16" ht="16" customHeight="1" x14ac:dyDescent="0.35">
      <c r="B10" s="11" t="s">
        <v>4</v>
      </c>
      <c r="C10" s="46"/>
      <c r="D10" s="46"/>
      <c r="E10" s="15">
        <f>E4</f>
        <v>0</v>
      </c>
      <c r="F10" s="46"/>
      <c r="G10" s="46"/>
      <c r="H10" s="46"/>
      <c r="I10" s="46"/>
      <c r="J10" s="46"/>
      <c r="K10" s="46"/>
      <c r="L10" s="46"/>
      <c r="M10" s="49">
        <f>SUM(M4:M8)</f>
        <v>0</v>
      </c>
      <c r="N10" s="11" t="s">
        <v>4</v>
      </c>
    </row>
    <row r="11" spans="1:16" ht="13" x14ac:dyDescent="0.35">
      <c r="B11" s="14" t="s">
        <v>7</v>
      </c>
      <c r="C11" s="112"/>
      <c r="D11" s="112"/>
      <c r="E11" s="112"/>
      <c r="F11" s="112"/>
      <c r="G11" s="112"/>
      <c r="H11" s="112"/>
      <c r="I11" s="112"/>
      <c r="J11" s="112"/>
      <c r="K11" s="112"/>
      <c r="L11" s="112"/>
      <c r="M11" s="112"/>
      <c r="N11" s="112"/>
    </row>
    <row r="12" spans="1:16" ht="23" customHeight="1" x14ac:dyDescent="0.35">
      <c r="B12" s="95" t="s">
        <v>107</v>
      </c>
      <c r="C12" s="96"/>
      <c r="D12" s="96"/>
      <c r="E12" s="96"/>
      <c r="F12" s="96"/>
      <c r="G12" s="96"/>
      <c r="H12" s="96"/>
      <c r="I12" s="96"/>
      <c r="J12" s="96"/>
      <c r="K12" s="96"/>
      <c r="L12" s="96"/>
      <c r="M12" s="96"/>
      <c r="N12" s="96"/>
    </row>
    <row r="15" spans="1:16" ht="22.75" customHeight="1" x14ac:dyDescent="0.35">
      <c r="B15" s="91" t="s">
        <v>29</v>
      </c>
      <c r="C15" s="91"/>
      <c r="D15" s="91"/>
      <c r="E15" s="92"/>
      <c r="F15" s="92"/>
      <c r="G15" s="92"/>
      <c r="H15" s="50"/>
      <c r="I15" s="61"/>
      <c r="J15" s="50"/>
      <c r="K15" s="50"/>
      <c r="L15" s="50"/>
    </row>
    <row r="16" spans="1:16" ht="13" x14ac:dyDescent="0.35">
      <c r="B16" s="93" t="s">
        <v>6</v>
      </c>
      <c r="C16" s="93"/>
      <c r="D16" s="93"/>
      <c r="E16" s="31" t="s">
        <v>0</v>
      </c>
      <c r="F16" s="14" t="s">
        <v>5</v>
      </c>
      <c r="G16" s="14" t="s">
        <v>7</v>
      </c>
      <c r="H16" s="51"/>
      <c r="I16" s="51"/>
      <c r="J16" s="51"/>
      <c r="K16" s="51"/>
      <c r="L16" s="51"/>
      <c r="M16" s="32"/>
    </row>
    <row r="17" spans="2:13" ht="13" x14ac:dyDescent="0.35">
      <c r="B17" s="85" t="s">
        <v>80</v>
      </c>
      <c r="C17" s="85"/>
      <c r="D17" s="85"/>
      <c r="E17" s="52"/>
      <c r="F17" s="17" t="str">
        <f>IF(E17="","",E17/$E$34)</f>
        <v/>
      </c>
      <c r="G17" s="53"/>
      <c r="H17" s="54"/>
      <c r="I17" s="54"/>
      <c r="J17" s="54"/>
      <c r="K17" s="54"/>
      <c r="L17" s="54"/>
    </row>
    <row r="18" spans="2:13" ht="13" x14ac:dyDescent="0.35">
      <c r="B18" s="85" t="s">
        <v>81</v>
      </c>
      <c r="C18" s="85"/>
      <c r="D18" s="85"/>
      <c r="E18" s="52"/>
      <c r="F18" s="17" t="str">
        <f t="shared" ref="F18:F28" si="2">IF(E18="","",E18/$E$34)</f>
        <v/>
      </c>
      <c r="G18" s="53"/>
      <c r="H18" s="54"/>
      <c r="I18" s="54"/>
      <c r="J18" s="54"/>
      <c r="K18" s="54"/>
      <c r="L18" s="54"/>
      <c r="M18" s="94"/>
    </row>
    <row r="19" spans="2:13" ht="13" customHeight="1" x14ac:dyDescent="0.35">
      <c r="B19" s="85" t="s">
        <v>82</v>
      </c>
      <c r="C19" s="85"/>
      <c r="D19" s="85"/>
      <c r="E19" s="52"/>
      <c r="F19" s="17" t="str">
        <f t="shared" si="2"/>
        <v/>
      </c>
      <c r="G19" s="53"/>
      <c r="H19" s="54"/>
      <c r="I19" s="54"/>
      <c r="J19" s="54"/>
      <c r="K19" s="54"/>
      <c r="L19" s="54"/>
      <c r="M19" s="94"/>
    </row>
    <row r="20" spans="2:13" ht="13" x14ac:dyDescent="0.35">
      <c r="B20" s="85" t="s">
        <v>83</v>
      </c>
      <c r="C20" s="85"/>
      <c r="D20" s="85"/>
      <c r="E20" s="52"/>
      <c r="F20" s="17" t="str">
        <f t="shared" si="2"/>
        <v/>
      </c>
      <c r="G20" s="53"/>
      <c r="H20" s="54"/>
      <c r="I20" s="54"/>
      <c r="J20" s="54"/>
      <c r="K20" s="54"/>
      <c r="L20" s="54"/>
      <c r="M20" s="94"/>
    </row>
    <row r="21" spans="2:13" ht="13" x14ac:dyDescent="0.35">
      <c r="B21" s="85" t="s">
        <v>84</v>
      </c>
      <c r="C21" s="85"/>
      <c r="D21" s="85"/>
      <c r="E21" s="52"/>
      <c r="F21" s="17" t="str">
        <f t="shared" si="2"/>
        <v/>
      </c>
      <c r="G21" s="53"/>
      <c r="H21" s="54"/>
      <c r="I21" s="54"/>
      <c r="J21" s="54"/>
      <c r="K21" s="54"/>
      <c r="L21" s="54"/>
    </row>
    <row r="22" spans="2:13" ht="13" x14ac:dyDescent="0.35">
      <c r="B22" s="88" t="s">
        <v>48</v>
      </c>
      <c r="C22" s="89"/>
      <c r="D22" s="90"/>
      <c r="E22" s="52"/>
      <c r="F22" s="17" t="str">
        <f t="shared" si="2"/>
        <v/>
      </c>
      <c r="G22" s="53"/>
      <c r="H22" s="54"/>
      <c r="I22" s="54"/>
      <c r="J22" s="54"/>
      <c r="K22" s="54"/>
      <c r="L22" s="54"/>
    </row>
    <row r="23" spans="2:13" ht="13" x14ac:dyDescent="0.35">
      <c r="B23" s="85" t="s">
        <v>86</v>
      </c>
      <c r="C23" s="85"/>
      <c r="D23" s="85"/>
      <c r="E23" s="52"/>
      <c r="F23" s="17" t="str">
        <f t="shared" si="2"/>
        <v/>
      </c>
      <c r="G23" s="53"/>
      <c r="H23" s="54"/>
      <c r="I23" s="54"/>
      <c r="J23" s="54"/>
      <c r="K23" s="54"/>
      <c r="L23" s="54"/>
    </row>
    <row r="24" spans="2:13" ht="13" x14ac:dyDescent="0.35">
      <c r="B24" s="85" t="s">
        <v>47</v>
      </c>
      <c r="C24" s="85"/>
      <c r="D24" s="85"/>
      <c r="E24" s="52"/>
      <c r="F24" s="17" t="str">
        <f t="shared" si="2"/>
        <v/>
      </c>
      <c r="G24" s="53"/>
      <c r="H24" s="54"/>
      <c r="I24" s="54"/>
      <c r="J24" s="54"/>
      <c r="K24" s="54"/>
      <c r="L24" s="54"/>
    </row>
    <row r="25" spans="2:13" ht="13" x14ac:dyDescent="0.35">
      <c r="B25" s="85" t="s">
        <v>85</v>
      </c>
      <c r="C25" s="85"/>
      <c r="D25" s="85"/>
      <c r="E25" s="52"/>
      <c r="F25" s="17" t="str">
        <f t="shared" si="2"/>
        <v/>
      </c>
      <c r="G25" s="53"/>
      <c r="H25" s="54"/>
      <c r="I25" s="54"/>
      <c r="J25" s="54"/>
      <c r="K25" s="54"/>
      <c r="L25" s="54"/>
    </row>
    <row r="26" spans="2:13" ht="13" x14ac:dyDescent="0.35">
      <c r="B26" s="85" t="s">
        <v>45</v>
      </c>
      <c r="C26" s="85"/>
      <c r="D26" s="85"/>
      <c r="E26" s="52"/>
      <c r="F26" s="17" t="str">
        <f t="shared" si="2"/>
        <v/>
      </c>
      <c r="G26" s="53"/>
      <c r="H26" s="54"/>
      <c r="I26" s="54"/>
      <c r="J26" s="54"/>
      <c r="K26" s="54"/>
      <c r="L26" s="54"/>
    </row>
    <row r="27" spans="2:13" ht="13" x14ac:dyDescent="0.35">
      <c r="B27" s="85" t="s">
        <v>45</v>
      </c>
      <c r="C27" s="85"/>
      <c r="D27" s="85"/>
      <c r="E27" s="52"/>
      <c r="F27" s="17" t="str">
        <f t="shared" si="2"/>
        <v/>
      </c>
      <c r="G27" s="53"/>
      <c r="H27" s="54"/>
      <c r="I27" s="54"/>
      <c r="J27" s="54"/>
      <c r="K27" s="54"/>
      <c r="L27" s="54"/>
    </row>
    <row r="28" spans="2:13" ht="13" x14ac:dyDescent="0.35">
      <c r="B28" s="85" t="s">
        <v>45</v>
      </c>
      <c r="C28" s="85"/>
      <c r="D28" s="85"/>
      <c r="E28" s="52"/>
      <c r="F28" s="17" t="str">
        <f t="shared" si="2"/>
        <v/>
      </c>
      <c r="G28" s="53"/>
      <c r="H28" s="54"/>
      <c r="I28" s="54"/>
      <c r="J28" s="54"/>
      <c r="K28" s="54"/>
      <c r="L28" s="54"/>
    </row>
    <row r="29" spans="2:13" ht="13" x14ac:dyDescent="0.35">
      <c r="B29" s="86" t="s">
        <v>4</v>
      </c>
      <c r="C29" s="86"/>
      <c r="D29" s="86"/>
      <c r="E29" s="55">
        <f>SUM(E17:E28)</f>
        <v>0</v>
      </c>
      <c r="F29" s="18"/>
      <c r="G29" s="56"/>
      <c r="H29" s="57"/>
      <c r="I29" s="57"/>
      <c r="J29" s="57"/>
      <c r="K29" s="57"/>
      <c r="L29" s="57"/>
    </row>
    <row r="32" spans="2:13" ht="31.5" customHeight="1" x14ac:dyDescent="0.35">
      <c r="B32" s="87" t="s">
        <v>98</v>
      </c>
      <c r="C32" s="87"/>
      <c r="D32" s="87"/>
      <c r="E32" s="87"/>
      <c r="F32" s="87"/>
    </row>
    <row r="33" spans="2:6" ht="14.5" x14ac:dyDescent="0.35">
      <c r="B33" s="19" t="s">
        <v>8</v>
      </c>
      <c r="C33" s="24"/>
      <c r="D33" s="24"/>
      <c r="E33" s="67">
        <f>E10</f>
        <v>0</v>
      </c>
      <c r="F33" s="46"/>
    </row>
    <row r="34" spans="2:6" ht="14.5" x14ac:dyDescent="0.35">
      <c r="B34" s="19" t="s">
        <v>9</v>
      </c>
      <c r="C34" s="22"/>
      <c r="D34" s="22"/>
      <c r="E34" s="67">
        <f>M10+E29</f>
        <v>0</v>
      </c>
      <c r="F34" s="66" t="e">
        <f>E34/$E$33</f>
        <v>#DIV/0!</v>
      </c>
    </row>
    <row r="35" spans="2:6" ht="14.5" x14ac:dyDescent="0.35">
      <c r="B35" s="19" t="s">
        <v>10</v>
      </c>
      <c r="C35" s="19"/>
      <c r="D35" s="19"/>
      <c r="E35" s="67">
        <f>E33-E34</f>
        <v>0</v>
      </c>
      <c r="F35" s="66" t="e">
        <f>E35/$E$33</f>
        <v>#DIV/0!</v>
      </c>
    </row>
    <row r="36" spans="2:6" ht="14.5" x14ac:dyDescent="0.35">
      <c r="B36" s="20"/>
      <c r="C36" s="20"/>
      <c r="D36" s="20"/>
      <c r="E36" s="20"/>
      <c r="F36" s="20"/>
    </row>
    <row r="37" spans="2:6" ht="14.5" x14ac:dyDescent="0.35">
      <c r="B37" s="19" t="s">
        <v>30</v>
      </c>
      <c r="C37" s="23"/>
      <c r="D37" s="23"/>
      <c r="E37" s="67">
        <f>M9</f>
        <v>0</v>
      </c>
      <c r="F37" s="58"/>
    </row>
    <row r="40" spans="2:6" ht="28.5" customHeight="1" x14ac:dyDescent="0.35">
      <c r="B40" s="87" t="s">
        <v>99</v>
      </c>
      <c r="C40" s="87"/>
      <c r="D40" s="87"/>
      <c r="E40" s="87"/>
      <c r="F40" s="87"/>
    </row>
    <row r="41" spans="2:6" ht="14.5" x14ac:dyDescent="0.35">
      <c r="B41" s="19" t="s">
        <v>8</v>
      </c>
      <c r="C41" s="24"/>
      <c r="D41" s="24"/>
      <c r="E41" s="67">
        <f>E10*0.6</f>
        <v>0</v>
      </c>
      <c r="F41" s="46"/>
    </row>
    <row r="42" spans="2:6" ht="14.5" x14ac:dyDescent="0.35">
      <c r="B42" s="19" t="s">
        <v>9</v>
      </c>
      <c r="C42" s="22"/>
      <c r="D42" s="22"/>
      <c r="E42" s="67">
        <f>(M10+E29)*0.6</f>
        <v>0</v>
      </c>
      <c r="F42" s="66" t="e">
        <f>E42/$E$41</f>
        <v>#DIV/0!</v>
      </c>
    </row>
    <row r="43" spans="2:6" ht="14.5" x14ac:dyDescent="0.35">
      <c r="B43" s="19" t="s">
        <v>10</v>
      </c>
      <c r="C43" s="19"/>
      <c r="D43" s="19"/>
      <c r="E43" s="67">
        <f>E41-E42</f>
        <v>0</v>
      </c>
      <c r="F43" s="66" t="e">
        <f>E43/$E$41</f>
        <v>#DIV/0!</v>
      </c>
    </row>
    <row r="44" spans="2:6" ht="14.5" x14ac:dyDescent="0.35">
      <c r="B44" s="20"/>
      <c r="C44" s="20"/>
      <c r="D44" s="20"/>
      <c r="E44" s="20"/>
      <c r="F44" s="20"/>
    </row>
    <row r="45" spans="2:6" ht="14.5" x14ac:dyDescent="0.35">
      <c r="B45" s="19" t="s">
        <v>30</v>
      </c>
      <c r="C45" s="23"/>
      <c r="D45" s="23"/>
      <c r="E45" s="67">
        <f>M9*0.6</f>
        <v>0</v>
      </c>
      <c r="F45" s="58"/>
    </row>
    <row r="48" spans="2:6" ht="29" customHeight="1" x14ac:dyDescent="0.35">
      <c r="B48" s="87" t="s">
        <v>100</v>
      </c>
      <c r="C48" s="87"/>
      <c r="D48" s="87"/>
      <c r="E48" s="87"/>
      <c r="F48" s="87"/>
    </row>
    <row r="49" spans="2:6" ht="14.5" x14ac:dyDescent="0.35">
      <c r="B49" s="19" t="s">
        <v>8</v>
      </c>
      <c r="C49" s="24"/>
      <c r="D49" s="24"/>
      <c r="E49" s="67">
        <f>E10*0.5</f>
        <v>0</v>
      </c>
      <c r="F49" s="46"/>
    </row>
    <row r="50" spans="2:6" ht="14.5" x14ac:dyDescent="0.35">
      <c r="B50" s="19" t="s">
        <v>9</v>
      </c>
      <c r="C50" s="22"/>
      <c r="D50" s="22"/>
      <c r="E50" s="67">
        <f>(M10+E29)*0.5</f>
        <v>0</v>
      </c>
      <c r="F50" s="66" t="e">
        <f>E50/$E$49</f>
        <v>#DIV/0!</v>
      </c>
    </row>
    <row r="51" spans="2:6" ht="14.5" x14ac:dyDescent="0.35">
      <c r="B51" s="19" t="s">
        <v>10</v>
      </c>
      <c r="C51" s="19"/>
      <c r="D51" s="19"/>
      <c r="E51" s="67">
        <f>E49-E50</f>
        <v>0</v>
      </c>
      <c r="F51" s="66" t="e">
        <f>E51/$E$49</f>
        <v>#DIV/0!</v>
      </c>
    </row>
    <row r="52" spans="2:6" ht="14.5" x14ac:dyDescent="0.35">
      <c r="B52" s="20"/>
      <c r="C52" s="20"/>
      <c r="D52" s="20"/>
      <c r="E52" s="20"/>
      <c r="F52" s="20"/>
    </row>
    <row r="53" spans="2:6" ht="14.5" x14ac:dyDescent="0.35">
      <c r="B53" s="19" t="s">
        <v>30</v>
      </c>
      <c r="C53" s="23"/>
      <c r="D53" s="23"/>
      <c r="E53" s="67">
        <f>M9*0.5</f>
        <v>0</v>
      </c>
      <c r="F53" s="58"/>
    </row>
    <row r="56" spans="2:6" ht="28.5" customHeight="1" x14ac:dyDescent="0.35">
      <c r="B56" s="87" t="s">
        <v>101</v>
      </c>
      <c r="C56" s="87"/>
      <c r="D56" s="87"/>
      <c r="E56" s="87"/>
      <c r="F56" s="87"/>
    </row>
    <row r="57" spans="2:6" ht="14.5" x14ac:dyDescent="0.35">
      <c r="B57" s="19" t="s">
        <v>8</v>
      </c>
      <c r="C57" s="24"/>
      <c r="D57" s="24"/>
      <c r="E57" s="67">
        <f>E10*0.4</f>
        <v>0</v>
      </c>
      <c r="F57" s="46"/>
    </row>
    <row r="58" spans="2:6" ht="14.5" x14ac:dyDescent="0.35">
      <c r="B58" s="19" t="s">
        <v>9</v>
      </c>
      <c r="C58" s="22"/>
      <c r="D58" s="22"/>
      <c r="E58" s="67">
        <f>(M10+E29)*0.4</f>
        <v>0</v>
      </c>
      <c r="F58" s="66" t="e">
        <f>E58/$E$57</f>
        <v>#DIV/0!</v>
      </c>
    </row>
    <row r="59" spans="2:6" ht="14.5" x14ac:dyDescent="0.35">
      <c r="B59" s="19" t="s">
        <v>10</v>
      </c>
      <c r="C59" s="19"/>
      <c r="D59" s="19"/>
      <c r="E59" s="67">
        <f>E57-E58</f>
        <v>0</v>
      </c>
      <c r="F59" s="66" t="e">
        <f>E59/$E$57</f>
        <v>#DIV/0!</v>
      </c>
    </row>
    <row r="60" spans="2:6" ht="14.5" x14ac:dyDescent="0.35">
      <c r="B60" s="20"/>
      <c r="C60" s="20"/>
      <c r="D60" s="20"/>
      <c r="E60" s="20"/>
      <c r="F60" s="20"/>
    </row>
    <row r="61" spans="2:6" ht="14.5" x14ac:dyDescent="0.35">
      <c r="B61" s="19" t="s">
        <v>30</v>
      </c>
      <c r="C61" s="23"/>
      <c r="D61" s="23"/>
      <c r="E61" s="67">
        <f>M9*0.4</f>
        <v>0</v>
      </c>
      <c r="F61" s="58"/>
    </row>
    <row r="64" spans="2:6" ht="30" customHeight="1" x14ac:dyDescent="0.35">
      <c r="B64" s="87" t="s">
        <v>102</v>
      </c>
      <c r="C64" s="87"/>
      <c r="D64" s="87"/>
      <c r="E64" s="87"/>
      <c r="F64" s="87"/>
    </row>
    <row r="65" spans="2:6" ht="14.5" x14ac:dyDescent="0.35">
      <c r="B65" s="19" t="s">
        <v>8</v>
      </c>
      <c r="C65" s="24"/>
      <c r="D65" s="24"/>
      <c r="E65" s="67">
        <f>E10*0.3</f>
        <v>0</v>
      </c>
      <c r="F65" s="46"/>
    </row>
    <row r="66" spans="2:6" ht="14.5" x14ac:dyDescent="0.35">
      <c r="B66" s="19" t="s">
        <v>9</v>
      </c>
      <c r="C66" s="22"/>
      <c r="D66" s="22"/>
      <c r="E66" s="67">
        <f>(M10+E29)*0.3</f>
        <v>0</v>
      </c>
      <c r="F66" s="66" t="e">
        <f>E66/$E$65</f>
        <v>#DIV/0!</v>
      </c>
    </row>
    <row r="67" spans="2:6" ht="14.5" x14ac:dyDescent="0.35">
      <c r="B67" s="19" t="s">
        <v>10</v>
      </c>
      <c r="C67" s="19"/>
      <c r="D67" s="19"/>
      <c r="E67" s="67">
        <f>E65-E66</f>
        <v>0</v>
      </c>
      <c r="F67" s="66" t="e">
        <f>E67/$E$65</f>
        <v>#DIV/0!</v>
      </c>
    </row>
    <row r="68" spans="2:6" ht="14.5" x14ac:dyDescent="0.35">
      <c r="B68" s="20"/>
      <c r="C68" s="20"/>
      <c r="D68" s="20"/>
      <c r="E68" s="20"/>
      <c r="F68" s="20"/>
    </row>
    <row r="69" spans="2:6" ht="14.5" x14ac:dyDescent="0.35">
      <c r="B69" s="19" t="s">
        <v>30</v>
      </c>
      <c r="C69" s="23"/>
      <c r="D69" s="23"/>
      <c r="E69" s="67">
        <f>M9*0.3</f>
        <v>0</v>
      </c>
      <c r="F69" s="58"/>
    </row>
    <row r="72" spans="2:6" ht="28.5" customHeight="1" x14ac:dyDescent="0.35">
      <c r="B72" s="87" t="s">
        <v>103</v>
      </c>
      <c r="C72" s="87"/>
      <c r="D72" s="87"/>
      <c r="E72" s="87"/>
      <c r="F72" s="87"/>
    </row>
    <row r="73" spans="2:6" ht="14.5" x14ac:dyDescent="0.35">
      <c r="B73" s="19" t="s">
        <v>8</v>
      </c>
      <c r="C73" s="24"/>
      <c r="D73" s="24"/>
      <c r="E73" s="67">
        <f>E10*0.2</f>
        <v>0</v>
      </c>
      <c r="F73" s="46"/>
    </row>
    <row r="74" spans="2:6" ht="14.5" x14ac:dyDescent="0.35">
      <c r="B74" s="19" t="s">
        <v>9</v>
      </c>
      <c r="C74" s="22"/>
      <c r="D74" s="22"/>
      <c r="E74" s="67">
        <f>(M10+E29)*0.2</f>
        <v>0</v>
      </c>
      <c r="F74" s="66" t="e">
        <f>E74/$E$73</f>
        <v>#DIV/0!</v>
      </c>
    </row>
    <row r="75" spans="2:6" ht="14.5" x14ac:dyDescent="0.35">
      <c r="B75" s="19" t="s">
        <v>10</v>
      </c>
      <c r="C75" s="19"/>
      <c r="D75" s="19"/>
      <c r="E75" s="67">
        <f>E73-E74</f>
        <v>0</v>
      </c>
      <c r="F75" s="66" t="e">
        <f>E75/$E$73</f>
        <v>#DIV/0!</v>
      </c>
    </row>
    <row r="76" spans="2:6" ht="14.5" x14ac:dyDescent="0.35">
      <c r="B76" s="20"/>
      <c r="C76" s="20"/>
      <c r="D76" s="20"/>
      <c r="E76" s="20"/>
      <c r="F76" s="20"/>
    </row>
    <row r="77" spans="2:6" ht="14.5" x14ac:dyDescent="0.35">
      <c r="B77" s="19" t="s">
        <v>30</v>
      </c>
      <c r="C77" s="23"/>
      <c r="D77" s="23"/>
      <c r="E77" s="67">
        <f>M9*0.2</f>
        <v>0</v>
      </c>
      <c r="F77" s="58"/>
    </row>
    <row r="80" spans="2:6" ht="30" customHeight="1" x14ac:dyDescent="0.35">
      <c r="B80" s="87" t="s">
        <v>104</v>
      </c>
      <c r="C80" s="87"/>
      <c r="D80" s="87"/>
      <c r="E80" s="87"/>
      <c r="F80" s="87"/>
    </row>
    <row r="81" spans="2:6" ht="14.5" x14ac:dyDescent="0.35">
      <c r="B81" s="19" t="s">
        <v>8</v>
      </c>
      <c r="C81" s="24"/>
      <c r="D81" s="24"/>
      <c r="E81" s="67">
        <f>E10*0.1</f>
        <v>0</v>
      </c>
      <c r="F81" s="46"/>
    </row>
    <row r="82" spans="2:6" ht="14.5" x14ac:dyDescent="0.35">
      <c r="B82" s="19" t="s">
        <v>9</v>
      </c>
      <c r="C82" s="22"/>
      <c r="D82" s="22"/>
      <c r="E82" s="67">
        <f>(M10+E29)*0.1</f>
        <v>0</v>
      </c>
      <c r="F82" s="66" t="e">
        <f>E82/$E$81</f>
        <v>#DIV/0!</v>
      </c>
    </row>
    <row r="83" spans="2:6" ht="14.5" x14ac:dyDescent="0.35">
      <c r="B83" s="19" t="s">
        <v>10</v>
      </c>
      <c r="C83" s="19"/>
      <c r="D83" s="19"/>
      <c r="E83" s="67">
        <f>E81-E82</f>
        <v>0</v>
      </c>
      <c r="F83" s="66" t="e">
        <f>E83/$E$81</f>
        <v>#DIV/0!</v>
      </c>
    </row>
    <row r="84" spans="2:6" ht="14.5" x14ac:dyDescent="0.35">
      <c r="B84" s="20"/>
      <c r="C84" s="20"/>
      <c r="D84" s="20"/>
      <c r="E84" s="20"/>
      <c r="F84" s="20"/>
    </row>
    <row r="85" spans="2:6" ht="14.5" x14ac:dyDescent="0.35">
      <c r="B85" s="19" t="s">
        <v>30</v>
      </c>
      <c r="C85" s="23"/>
      <c r="D85" s="23"/>
      <c r="E85" s="67">
        <f>M9*0.1</f>
        <v>0</v>
      </c>
      <c r="F85" s="58"/>
    </row>
  </sheetData>
  <mergeCells count="34">
    <mergeCell ref="B15:G15"/>
    <mergeCell ref="B1:N1"/>
    <mergeCell ref="B2:B3"/>
    <mergeCell ref="C2:C3"/>
    <mergeCell ref="D2:D3"/>
    <mergeCell ref="E2:G2"/>
    <mergeCell ref="H2:N2"/>
    <mergeCell ref="E4:E8"/>
    <mergeCell ref="F4:F8"/>
    <mergeCell ref="G4:G8"/>
    <mergeCell ref="C11:N11"/>
    <mergeCell ref="B12:N12"/>
    <mergeCell ref="B26:D26"/>
    <mergeCell ref="B16:D16"/>
    <mergeCell ref="B17:D17"/>
    <mergeCell ref="B18:D18"/>
    <mergeCell ref="M18:M20"/>
    <mergeCell ref="B19:D19"/>
    <mergeCell ref="B20:D20"/>
    <mergeCell ref="B21:D21"/>
    <mergeCell ref="B22:D22"/>
    <mergeCell ref="B23:D23"/>
    <mergeCell ref="B24:D24"/>
    <mergeCell ref="B25:D25"/>
    <mergeCell ref="B56:F56"/>
    <mergeCell ref="B64:F64"/>
    <mergeCell ref="B72:F72"/>
    <mergeCell ref="B80:F80"/>
    <mergeCell ref="B27:D27"/>
    <mergeCell ref="B28:D28"/>
    <mergeCell ref="B29:D29"/>
    <mergeCell ref="B32:F32"/>
    <mergeCell ref="B40:F40"/>
    <mergeCell ref="B48:F48"/>
  </mergeCells>
  <pageMargins left="0.70866141732283472" right="0.70866141732283472" top="0.74803149606299213" bottom="0.74803149606299213" header="0.31496062992125984" footer="0.31496062992125984"/>
  <pageSetup paperSize="9" scale="62" orientation="landscape" r:id="rId1"/>
  <headerFooter>
    <oddHeader>&amp;LID 2919 - Servizi di organizzazione e gestione di viaggi di istruzione e stage linguistici per gli istituti scolastici - Allegato 5.1</oddHead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AEBC-6311-4822-BBEF-1D5C2D894D3A}">
  <sheetPr>
    <pageSetUpPr fitToPage="1"/>
  </sheetPr>
  <dimension ref="B2:Q51"/>
  <sheetViews>
    <sheetView zoomScale="80" zoomScaleNormal="80" workbookViewId="0">
      <selection activeCell="Q11" sqref="Q11"/>
    </sheetView>
  </sheetViews>
  <sheetFormatPr defaultRowHeight="14.5" x14ac:dyDescent="0.35"/>
  <cols>
    <col min="1" max="1" width="8.7265625" style="35"/>
    <col min="2" max="2" width="47.36328125" style="35" customWidth="1"/>
    <col min="3" max="16384" width="8.7265625" style="35"/>
  </cols>
  <sheetData>
    <row r="2" spans="2:17" ht="14.5" customHeight="1" x14ac:dyDescent="0.35">
      <c r="B2" s="114" t="s">
        <v>26</v>
      </c>
      <c r="C2" s="114"/>
      <c r="D2" s="114"/>
      <c r="E2" s="114"/>
      <c r="F2" s="36"/>
      <c r="G2" s="115" t="s">
        <v>50</v>
      </c>
      <c r="H2" s="115"/>
      <c r="I2" s="115"/>
      <c r="J2" s="115"/>
      <c r="K2" s="115"/>
      <c r="L2" s="115"/>
      <c r="M2" s="115"/>
      <c r="N2" s="115"/>
    </row>
    <row r="3" spans="2:17" x14ac:dyDescent="0.35">
      <c r="B3" s="7" t="s">
        <v>2</v>
      </c>
      <c r="C3" s="37"/>
      <c r="D3" s="37"/>
      <c r="E3" s="37"/>
      <c r="F3" s="36"/>
      <c r="G3" s="115"/>
      <c r="H3" s="115"/>
      <c r="I3" s="115"/>
      <c r="J3" s="115"/>
      <c r="K3" s="115"/>
      <c r="L3" s="115"/>
      <c r="M3" s="115"/>
      <c r="N3" s="115"/>
    </row>
    <row r="4" spans="2:17" x14ac:dyDescent="0.35">
      <c r="B4" s="7" t="s">
        <v>3</v>
      </c>
      <c r="C4" s="37"/>
      <c r="D4" s="37"/>
      <c r="E4" s="37"/>
      <c r="F4" s="36"/>
      <c r="G4" s="115"/>
      <c r="H4" s="115"/>
      <c r="I4" s="115"/>
      <c r="J4" s="115"/>
      <c r="K4" s="115"/>
      <c r="L4" s="115"/>
      <c r="M4" s="115"/>
      <c r="N4" s="115"/>
    </row>
    <row r="5" spans="2:17" x14ac:dyDescent="0.35">
      <c r="B5" s="7" t="s">
        <v>1</v>
      </c>
      <c r="C5" s="38"/>
      <c r="D5" s="38"/>
      <c r="E5" s="38"/>
      <c r="F5" s="36"/>
      <c r="G5" s="115"/>
      <c r="H5" s="115"/>
      <c r="I5" s="115"/>
      <c r="J5" s="115"/>
      <c r="K5" s="115"/>
      <c r="L5" s="115"/>
      <c r="M5" s="115"/>
      <c r="N5" s="115"/>
    </row>
    <row r="6" spans="2:17" ht="4" customHeight="1" x14ac:dyDescent="0.35">
      <c r="B6" s="8"/>
      <c r="C6" s="9"/>
      <c r="D6" s="9"/>
      <c r="E6" s="9"/>
      <c r="F6" s="36"/>
      <c r="G6" s="115"/>
      <c r="H6" s="115"/>
      <c r="I6" s="115"/>
      <c r="J6" s="115"/>
      <c r="K6" s="115"/>
      <c r="L6" s="115"/>
      <c r="M6" s="115"/>
      <c r="N6" s="115"/>
    </row>
    <row r="7" spans="2:17" ht="14.5" customHeight="1" x14ac:dyDescent="0.35">
      <c r="B7" s="116" t="s">
        <v>14</v>
      </c>
      <c r="C7" s="116"/>
      <c r="D7" s="116"/>
      <c r="E7" s="116"/>
      <c r="F7" s="36"/>
      <c r="G7" s="115"/>
      <c r="H7" s="115"/>
      <c r="I7" s="115"/>
      <c r="J7" s="115"/>
      <c r="K7" s="115"/>
      <c r="L7" s="115"/>
      <c r="M7" s="115"/>
      <c r="N7" s="115"/>
      <c r="O7" s="39"/>
      <c r="P7" s="39"/>
      <c r="Q7" s="39"/>
    </row>
    <row r="8" spans="2:17" ht="14.5" customHeight="1" x14ac:dyDescent="0.35">
      <c r="B8" s="10" t="s">
        <v>51</v>
      </c>
      <c r="C8" s="40"/>
      <c r="D8" s="40"/>
      <c r="E8" s="40"/>
      <c r="F8" s="36"/>
      <c r="G8" s="115"/>
      <c r="H8" s="115"/>
      <c r="I8" s="115"/>
      <c r="J8" s="115"/>
      <c r="K8" s="115"/>
      <c r="L8" s="115"/>
      <c r="M8" s="115"/>
      <c r="N8" s="115"/>
    </row>
    <row r="9" spans="2:17" x14ac:dyDescent="0.35">
      <c r="B9" s="10" t="s">
        <v>52</v>
      </c>
      <c r="C9" s="40"/>
      <c r="D9" s="40"/>
      <c r="E9" s="40"/>
      <c r="F9" s="36"/>
      <c r="G9" s="115"/>
      <c r="H9" s="115"/>
      <c r="I9" s="115"/>
      <c r="J9" s="115"/>
      <c r="K9" s="115"/>
      <c r="L9" s="115"/>
      <c r="M9" s="115"/>
      <c r="N9" s="115"/>
    </row>
    <row r="10" spans="2:17" x14ac:dyDescent="0.35">
      <c r="B10" s="10" t="s">
        <v>53</v>
      </c>
      <c r="C10" s="40"/>
      <c r="D10" s="40"/>
      <c r="E10" s="40"/>
      <c r="F10" s="36"/>
      <c r="G10" s="115"/>
      <c r="H10" s="115"/>
      <c r="I10" s="115"/>
      <c r="J10" s="115"/>
      <c r="K10" s="115"/>
      <c r="L10" s="115"/>
      <c r="M10" s="115"/>
      <c r="N10" s="115"/>
    </row>
    <row r="11" spans="2:17" x14ac:dyDescent="0.35">
      <c r="B11" s="10" t="s">
        <v>54</v>
      </c>
      <c r="C11" s="40"/>
      <c r="D11" s="40"/>
      <c r="E11" s="40"/>
      <c r="F11" s="36"/>
      <c r="G11" s="115"/>
      <c r="H11" s="115"/>
      <c r="I11" s="115"/>
      <c r="J11" s="115"/>
      <c r="K11" s="115"/>
      <c r="L11" s="115"/>
      <c r="M11" s="115"/>
      <c r="N11" s="115"/>
    </row>
    <row r="12" spans="2:17" x14ac:dyDescent="0.35">
      <c r="B12" s="12" t="s">
        <v>18</v>
      </c>
      <c r="C12" s="25">
        <f>SUM(C8:C11)</f>
        <v>0</v>
      </c>
      <c r="D12" s="25">
        <f t="shared" ref="D12:E12" si="0">SUM(D8:D11)</f>
        <v>0</v>
      </c>
      <c r="E12" s="25">
        <f t="shared" si="0"/>
        <v>0</v>
      </c>
      <c r="F12" s="36"/>
      <c r="G12" s="115"/>
      <c r="H12" s="115"/>
      <c r="I12" s="115"/>
      <c r="J12" s="115"/>
      <c r="K12" s="115"/>
      <c r="L12" s="115"/>
      <c r="M12" s="115"/>
      <c r="N12" s="115"/>
    </row>
    <row r="13" spans="2:17" x14ac:dyDescent="0.35">
      <c r="B13" s="116" t="s">
        <v>15</v>
      </c>
      <c r="C13" s="116"/>
      <c r="D13" s="116"/>
      <c r="E13" s="116"/>
      <c r="F13" s="36"/>
      <c r="G13" s="115"/>
      <c r="H13" s="115"/>
      <c r="I13" s="115"/>
      <c r="J13" s="115"/>
      <c r="K13" s="115"/>
      <c r="L13" s="115"/>
      <c r="M13" s="115"/>
      <c r="N13" s="115"/>
    </row>
    <row r="14" spans="2:17" x14ac:dyDescent="0.35">
      <c r="B14" s="10" t="s">
        <v>55</v>
      </c>
      <c r="C14" s="40"/>
      <c r="D14" s="40"/>
      <c r="E14" s="40"/>
      <c r="F14" s="36"/>
      <c r="G14" s="115"/>
      <c r="H14" s="115"/>
      <c r="I14" s="115"/>
      <c r="J14" s="115"/>
      <c r="K14" s="115"/>
      <c r="L14" s="115"/>
      <c r="M14" s="115"/>
      <c r="N14" s="115"/>
    </row>
    <row r="15" spans="2:17" x14ac:dyDescent="0.35">
      <c r="B15" s="10" t="s">
        <v>56</v>
      </c>
      <c r="C15" s="40"/>
      <c r="D15" s="40"/>
      <c r="E15" s="40"/>
      <c r="F15" s="36"/>
      <c r="G15" s="115"/>
      <c r="H15" s="115"/>
      <c r="I15" s="115"/>
      <c r="J15" s="115"/>
      <c r="K15" s="115"/>
      <c r="L15" s="115"/>
      <c r="M15" s="115"/>
      <c r="N15" s="115"/>
    </row>
    <row r="16" spans="2:17" x14ac:dyDescent="0.35">
      <c r="B16" s="10" t="s">
        <v>57</v>
      </c>
      <c r="C16" s="40"/>
      <c r="D16" s="40"/>
      <c r="E16" s="40"/>
      <c r="F16" s="36"/>
      <c r="G16" s="115"/>
      <c r="H16" s="115"/>
      <c r="I16" s="115"/>
      <c r="J16" s="115"/>
      <c r="K16" s="115"/>
      <c r="L16" s="115"/>
      <c r="M16" s="115"/>
      <c r="N16" s="115"/>
    </row>
    <row r="17" spans="2:14" x14ac:dyDescent="0.35">
      <c r="B17" s="10" t="s">
        <v>58</v>
      </c>
      <c r="C17" s="40"/>
      <c r="D17" s="40"/>
      <c r="E17" s="40"/>
      <c r="F17" s="36"/>
      <c r="G17" s="115"/>
      <c r="H17" s="115"/>
      <c r="I17" s="115"/>
      <c r="J17" s="115"/>
      <c r="K17" s="115"/>
      <c r="L17" s="115"/>
      <c r="M17" s="115"/>
      <c r="N17" s="115"/>
    </row>
    <row r="18" spans="2:14" x14ac:dyDescent="0.35">
      <c r="B18" s="10" t="s">
        <v>59</v>
      </c>
      <c r="C18" s="40"/>
      <c r="D18" s="40"/>
      <c r="E18" s="40"/>
      <c r="F18" s="36"/>
      <c r="G18" s="115"/>
      <c r="H18" s="115"/>
      <c r="I18" s="115"/>
      <c r="J18" s="115"/>
      <c r="K18" s="115"/>
      <c r="L18" s="115"/>
      <c r="M18" s="115"/>
      <c r="N18" s="115"/>
    </row>
    <row r="19" spans="2:14" x14ac:dyDescent="0.35">
      <c r="B19" s="10" t="s">
        <v>41</v>
      </c>
      <c r="C19" s="40"/>
      <c r="D19" s="40"/>
      <c r="E19" s="40"/>
      <c r="F19" s="36"/>
      <c r="G19" s="115"/>
      <c r="H19" s="115"/>
      <c r="I19" s="115"/>
      <c r="J19" s="115"/>
      <c r="K19" s="115"/>
      <c r="L19" s="115"/>
      <c r="M19" s="115"/>
      <c r="N19" s="115"/>
    </row>
    <row r="20" spans="2:14" x14ac:dyDescent="0.35">
      <c r="B20" s="12" t="s">
        <v>20</v>
      </c>
      <c r="C20" s="25">
        <f>SUM(C14:C19)</f>
        <v>0</v>
      </c>
      <c r="D20" s="25">
        <f t="shared" ref="D20:E20" si="1">SUM(D14:D19)</f>
        <v>0</v>
      </c>
      <c r="E20" s="25">
        <f t="shared" si="1"/>
        <v>0</v>
      </c>
      <c r="F20" s="36"/>
      <c r="G20" s="33"/>
      <c r="H20" s="33"/>
      <c r="I20" s="33"/>
      <c r="J20" s="33"/>
      <c r="K20" s="33"/>
      <c r="L20" s="33"/>
      <c r="M20" s="33"/>
      <c r="N20" s="33"/>
    </row>
    <row r="21" spans="2:14" x14ac:dyDescent="0.35">
      <c r="B21" s="116" t="s">
        <v>16</v>
      </c>
      <c r="C21" s="116"/>
      <c r="D21" s="116"/>
      <c r="E21" s="116"/>
      <c r="F21" s="36"/>
    </row>
    <row r="22" spans="2:14" x14ac:dyDescent="0.35">
      <c r="B22" s="10" t="s">
        <v>60</v>
      </c>
      <c r="C22" s="40"/>
      <c r="D22" s="40"/>
      <c r="E22" s="40"/>
      <c r="F22" s="36"/>
    </row>
    <row r="23" spans="2:14" x14ac:dyDescent="0.35">
      <c r="B23" s="10" t="s">
        <v>61</v>
      </c>
      <c r="C23" s="40"/>
      <c r="D23" s="40"/>
      <c r="E23" s="40"/>
      <c r="F23" s="36"/>
    </row>
    <row r="24" spans="2:14" x14ac:dyDescent="0.35">
      <c r="B24" s="12" t="s">
        <v>21</v>
      </c>
      <c r="C24" s="25">
        <f>SUM(C22:C23)</f>
        <v>0</v>
      </c>
      <c r="D24" s="25">
        <f>SUM(D22:D23)</f>
        <v>0</v>
      </c>
      <c r="E24" s="25">
        <f>SUM(E22:E23)</f>
        <v>0</v>
      </c>
      <c r="F24" s="36"/>
    </row>
    <row r="25" spans="2:14" x14ac:dyDescent="0.35">
      <c r="B25" s="116" t="s">
        <v>17</v>
      </c>
      <c r="C25" s="116"/>
      <c r="D25" s="116"/>
      <c r="E25" s="116"/>
      <c r="F25" s="36"/>
    </row>
    <row r="26" spans="2:14" x14ac:dyDescent="0.35">
      <c r="B26" s="10" t="s">
        <v>19</v>
      </c>
      <c r="C26" s="40"/>
      <c r="D26" s="40"/>
      <c r="E26" s="40"/>
      <c r="F26" s="36"/>
    </row>
    <row r="27" spans="2:14" x14ac:dyDescent="0.35">
      <c r="B27" s="10" t="s">
        <v>62</v>
      </c>
      <c r="C27" s="40"/>
      <c r="D27" s="40"/>
      <c r="E27" s="40"/>
      <c r="F27" s="36"/>
    </row>
    <row r="28" spans="2:14" x14ac:dyDescent="0.35">
      <c r="B28" s="10" t="s">
        <v>63</v>
      </c>
      <c r="C28" s="40"/>
      <c r="D28" s="40"/>
      <c r="E28" s="40"/>
      <c r="F28" s="36"/>
    </row>
    <row r="29" spans="2:14" x14ac:dyDescent="0.35">
      <c r="B29" s="10" t="s">
        <v>64</v>
      </c>
      <c r="C29" s="40"/>
      <c r="D29" s="40"/>
      <c r="E29" s="40"/>
      <c r="F29" s="36"/>
    </row>
    <row r="30" spans="2:14" x14ac:dyDescent="0.35">
      <c r="B30" s="12" t="s">
        <v>22</v>
      </c>
      <c r="C30" s="25">
        <f>SUM(C26:C29)</f>
        <v>0</v>
      </c>
      <c r="D30" s="25">
        <f>SUM(D26:D29)</f>
        <v>0</v>
      </c>
      <c r="E30" s="25">
        <f>SUM(E26:E29)</f>
        <v>0</v>
      </c>
      <c r="F30" s="36"/>
    </row>
    <row r="31" spans="2:14" ht="4.5" customHeight="1" x14ac:dyDescent="0.35">
      <c r="B31" s="8"/>
      <c r="C31" s="9"/>
      <c r="D31" s="9"/>
      <c r="E31" s="9"/>
      <c r="F31" s="36"/>
    </row>
    <row r="32" spans="2:14" x14ac:dyDescent="0.35">
      <c r="B32" s="28" t="s">
        <v>35</v>
      </c>
      <c r="C32" s="25">
        <f>SUM(C12,C20,C24,C30)</f>
        <v>0</v>
      </c>
      <c r="D32" s="25">
        <f t="shared" ref="D32:E32" si="2">SUM(D12,D20,D24,D30)</f>
        <v>0</v>
      </c>
      <c r="E32" s="25">
        <f t="shared" si="2"/>
        <v>0</v>
      </c>
      <c r="F32" s="36"/>
    </row>
    <row r="33" spans="2:6" x14ac:dyDescent="0.35">
      <c r="B33" s="11" t="s">
        <v>65</v>
      </c>
      <c r="C33" s="27">
        <f>C32/C$47</f>
        <v>0</v>
      </c>
      <c r="D33" s="27">
        <f>D32/D$47</f>
        <v>0</v>
      </c>
      <c r="E33" s="27">
        <f>E32/E$47</f>
        <v>0</v>
      </c>
      <c r="F33" s="36"/>
    </row>
    <row r="34" spans="2:6" x14ac:dyDescent="0.35">
      <c r="B34" s="11" t="s">
        <v>66</v>
      </c>
      <c r="C34" s="27">
        <f>C32/C48</f>
        <v>0</v>
      </c>
      <c r="D34" s="27">
        <f>D32/D48</f>
        <v>0</v>
      </c>
      <c r="E34" s="27">
        <f>E32/E48</f>
        <v>0</v>
      </c>
      <c r="F34" s="36"/>
    </row>
    <row r="35" spans="2:6" x14ac:dyDescent="0.35">
      <c r="B35" s="36"/>
      <c r="C35" s="36"/>
      <c r="D35" s="36"/>
      <c r="E35" s="36"/>
      <c r="F35" s="36"/>
    </row>
    <row r="36" spans="2:6" x14ac:dyDescent="0.35">
      <c r="B36" s="113" t="s">
        <v>25</v>
      </c>
      <c r="C36" s="113"/>
      <c r="D36" s="113"/>
      <c r="E36" s="113"/>
    </row>
    <row r="37" spans="2:6" x14ac:dyDescent="0.35">
      <c r="B37" s="12" t="s">
        <v>67</v>
      </c>
      <c r="C37" s="41">
        <v>1931.4</v>
      </c>
      <c r="D37" s="41">
        <v>1931.4</v>
      </c>
      <c r="E37" s="41">
        <v>1931.4</v>
      </c>
    </row>
    <row r="38" spans="2:6" x14ac:dyDescent="0.35">
      <c r="B38" s="10" t="s">
        <v>42</v>
      </c>
      <c r="C38" s="41"/>
      <c r="D38" s="41"/>
      <c r="E38" s="41"/>
    </row>
    <row r="39" spans="2:6" x14ac:dyDescent="0.35">
      <c r="B39" s="29" t="s">
        <v>68</v>
      </c>
      <c r="C39" s="41">
        <v>185</v>
      </c>
      <c r="D39" s="41">
        <v>185</v>
      </c>
      <c r="E39" s="41">
        <v>185</v>
      </c>
    </row>
    <row r="40" spans="2:6" x14ac:dyDescent="0.35">
      <c r="B40" s="29" t="s">
        <v>69</v>
      </c>
      <c r="C40" s="41">
        <v>29.6</v>
      </c>
      <c r="D40" s="41">
        <v>29.6</v>
      </c>
      <c r="E40" s="41">
        <v>29.6</v>
      </c>
    </row>
    <row r="41" spans="2:6" x14ac:dyDescent="0.35">
      <c r="B41" s="29" t="s">
        <v>70</v>
      </c>
      <c r="C41" s="41">
        <v>59.2</v>
      </c>
      <c r="D41" s="41">
        <v>59.2</v>
      </c>
      <c r="E41" s="41">
        <v>59.2</v>
      </c>
    </row>
    <row r="42" spans="2:6" x14ac:dyDescent="0.35">
      <c r="B42" s="29" t="s">
        <v>43</v>
      </c>
      <c r="C42" s="41">
        <v>9.6999999999999993</v>
      </c>
      <c r="D42" s="41">
        <v>9.6999999999999993</v>
      </c>
      <c r="E42" s="41">
        <v>9.6999999999999993</v>
      </c>
    </row>
    <row r="43" spans="2:6" x14ac:dyDescent="0.35">
      <c r="B43" s="29" t="s">
        <v>44</v>
      </c>
      <c r="C43" s="41">
        <v>125.5</v>
      </c>
      <c r="D43" s="41">
        <v>125.5</v>
      </c>
      <c r="E43" s="41">
        <v>125.5</v>
      </c>
    </row>
    <row r="44" spans="2:6" x14ac:dyDescent="0.35">
      <c r="B44" s="29" t="s">
        <v>71</v>
      </c>
      <c r="C44" s="41">
        <v>7.4</v>
      </c>
      <c r="D44" s="41">
        <v>7.4</v>
      </c>
      <c r="E44" s="41">
        <v>7.4</v>
      </c>
    </row>
    <row r="45" spans="2:6" x14ac:dyDescent="0.35">
      <c r="B45" s="29" t="s">
        <v>72</v>
      </c>
      <c r="C45" s="41">
        <v>7.4</v>
      </c>
      <c r="D45" s="41">
        <v>7.4</v>
      </c>
      <c r="E45" s="41">
        <v>7.4</v>
      </c>
    </row>
    <row r="46" spans="2:6" x14ac:dyDescent="0.35">
      <c r="B46" s="12" t="s">
        <v>23</v>
      </c>
      <c r="C46" s="13">
        <f>SUM(C39:C45)</f>
        <v>423.79999999999995</v>
      </c>
      <c r="D46" s="13">
        <f t="shared" ref="D46:E46" si="3">SUM(D39:D45)</f>
        <v>423.79999999999995</v>
      </c>
      <c r="E46" s="13">
        <f t="shared" si="3"/>
        <v>423.79999999999995</v>
      </c>
    </row>
    <row r="47" spans="2:6" x14ac:dyDescent="0.35">
      <c r="B47" s="26" t="s">
        <v>24</v>
      </c>
      <c r="C47" s="13">
        <f>C37-C46</f>
        <v>1507.6000000000001</v>
      </c>
      <c r="D47" s="13">
        <f t="shared" ref="D47:E47" si="4">D37-D46</f>
        <v>1507.6000000000001</v>
      </c>
      <c r="E47" s="13">
        <f t="shared" si="4"/>
        <v>1507.6000000000001</v>
      </c>
    </row>
    <row r="48" spans="2:6" ht="26" x14ac:dyDescent="0.35">
      <c r="B48" s="26" t="s">
        <v>73</v>
      </c>
      <c r="C48" s="13">
        <v>1523.4</v>
      </c>
      <c r="D48" s="13">
        <v>1524.4</v>
      </c>
      <c r="E48" s="13">
        <v>1525.4</v>
      </c>
    </row>
    <row r="51" spans="2:2" x14ac:dyDescent="0.35">
      <c r="B51" s="35" t="s">
        <v>74</v>
      </c>
    </row>
  </sheetData>
  <mergeCells count="7">
    <mergeCell ref="B36:E36"/>
    <mergeCell ref="B2:E2"/>
    <mergeCell ref="G2:N19"/>
    <mergeCell ref="B7:E7"/>
    <mergeCell ref="B13:E13"/>
    <mergeCell ref="B21:E21"/>
    <mergeCell ref="B25:E25"/>
  </mergeCells>
  <pageMargins left="0.23622047244094491" right="0.23622047244094491" top="0.74803149606299213" bottom="0.74803149606299213" header="0.31496062992125984" footer="0.31496062992125984"/>
  <pageSetup paperSize="9" scale="62" fitToHeight="0" orientation="portrait" r:id="rId1"/>
  <headerFooter>
    <oddHeader>&amp;LID 2919 - Servizi di organizzazione e gestione di viaggi di istruzione e stage linguistici per gli istituti scolastici - Allegato 5.1</oddHead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4</vt:i4>
      </vt:variant>
      <vt:variant>
        <vt:lpstr>Intervalli denominati</vt:lpstr>
      </vt:variant>
      <vt:variant>
        <vt:i4>4</vt:i4>
      </vt:variant>
    </vt:vector>
  </HeadingPairs>
  <TitlesOfParts>
    <vt:vector size="8" baseType="lpstr">
      <vt:lpstr>Istruzioni compilazione</vt:lpstr>
      <vt:lpstr>Conto Economico_Viaggi</vt:lpstr>
      <vt:lpstr>Conto Economico_Stage linguist</vt:lpstr>
      <vt:lpstr>Dettaglio costi del lavoro</vt:lpstr>
      <vt:lpstr>'Conto Economico_Stage linguist'!Area_stampa</vt:lpstr>
      <vt:lpstr>'Conto Economico_Viaggi'!Area_stampa</vt:lpstr>
      <vt:lpstr>'Dettaglio costi del lavoro'!Area_stampa</vt:lpstr>
      <vt:lpstr>'Istruzioni compilazione'!Area_stampa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2025-09-26T16:18:49Z</cp:lastPrinted>
  <dcterms:created xsi:type="dcterms:W3CDTF">2021-02-25T11:20:16Z</dcterms:created>
  <dcterms:modified xsi:type="dcterms:W3CDTF">2025-10-15T12:51:54Z</dcterms:modified>
</cp:coreProperties>
</file>